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720" windowHeight="11250"/>
  </bookViews>
  <sheets>
    <sheet name="Прил.№2 Рд, Пр" sheetId="1" r:id="rId1"/>
  </sheets>
  <definedNames>
    <definedName name="_xlnm.Print_Area" localSheetId="0">'Прил.№2 Рд, Пр'!$A$1:$F$57</definedName>
  </definedNames>
  <calcPr calcId="152511"/>
</workbook>
</file>

<file path=xl/calcChain.xml><?xml version="1.0" encoding="utf-8"?>
<calcChain xmlns="http://schemas.openxmlformats.org/spreadsheetml/2006/main">
  <c r="F12" i="1"/>
  <c r="F14"/>
  <c r="F15"/>
  <c r="F18"/>
  <c r="F20"/>
  <c r="F22"/>
  <c r="F23"/>
  <c r="F24"/>
  <c r="F25"/>
  <c r="F29"/>
  <c r="F32"/>
  <c r="F34"/>
  <c r="F35"/>
  <c r="F37"/>
  <c r="F39"/>
  <c r="F40"/>
  <c r="F41"/>
  <c r="F43"/>
  <c r="F45"/>
  <c r="F46"/>
  <c r="F48"/>
  <c r="F50"/>
  <c r="F54"/>
  <c r="F55"/>
  <c r="F56"/>
  <c r="E53"/>
  <c r="E51"/>
  <c r="E47"/>
  <c r="E42"/>
  <c r="E38"/>
  <c r="E36"/>
  <c r="E31"/>
  <c r="E26"/>
  <c r="E21"/>
  <c r="E19"/>
  <c r="E17"/>
  <c r="E10"/>
  <c r="E57" l="1"/>
  <c r="D13"/>
  <c r="F13" s="1"/>
  <c r="D16"/>
  <c r="F16" s="1"/>
  <c r="D33" l="1"/>
  <c r="F33" s="1"/>
  <c r="D28" l="1"/>
  <c r="F28" s="1"/>
  <c r="D30" l="1"/>
  <c r="F30" s="1"/>
  <c r="D49" l="1"/>
  <c r="F49" s="1"/>
  <c r="D11"/>
  <c r="F11" s="1"/>
  <c r="D44" l="1"/>
  <c r="F44" s="1"/>
  <c r="D52" l="1"/>
  <c r="F52" s="1"/>
  <c r="D31"/>
  <c r="F31" s="1"/>
  <c r="D27"/>
  <c r="F27" s="1"/>
  <c r="D21" l="1"/>
  <c r="F21" s="1"/>
  <c r="D53" l="1"/>
  <c r="F53" s="1"/>
  <c r="D36"/>
  <c r="F36" s="1"/>
  <c r="D17" l="1"/>
  <c r="F17" s="1"/>
  <c r="D51" l="1"/>
  <c r="F51" s="1"/>
  <c r="D42" l="1"/>
  <c r="F42" s="1"/>
  <c r="D47"/>
  <c r="F47" s="1"/>
  <c r="D26"/>
  <c r="F26" s="1"/>
  <c r="D10" l="1"/>
  <c r="F10" s="1"/>
  <c r="D38"/>
  <c r="F38" s="1"/>
  <c r="D19"/>
  <c r="F19" s="1"/>
  <c r="D57" l="1"/>
  <c r="F57" s="1"/>
</calcChain>
</file>

<file path=xl/sharedStrings.xml><?xml version="1.0" encoding="utf-8"?>
<sst xmlns="http://schemas.openxmlformats.org/spreadsheetml/2006/main" count="136" uniqueCount="72">
  <si>
    <t>бюджета Омсукчанского городского округа по разделам и подразделам</t>
  </si>
  <si>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</si>
  <si>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</si>
  <si>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</si>
  <si>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</si>
  <si>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</si>
  <si>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</si>
  <si>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</si>
  <si>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</si>
  <si>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</si>
  <si>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</si>
  <si>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</si>
  <si>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</si>
  <si>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</si>
  <si>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Резервный фонд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</si>
  <si>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</si>
  <si>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</si>
  <si>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</si>
  <si>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</si>
  <si>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всевойсковая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</si>
  <si>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</si>
  <si>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</si>
  <si>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</si>
  <si>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</si>
  <si>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</si>
  <si>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</si>
  <si>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</si>
  <si>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</si>
  <si>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</si>
  <si>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</si>
  <si>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</si>
  <si>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</si>
  <si>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</si>
  <si>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</si>
  <si>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</si>
  <si>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</si>
  <si>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</si>
  <si>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</si>
  <si>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</si>
  <si>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</si>
  <si>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</si>
  <si>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</si>
  <si>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</si>
  <si>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</si>
  <si>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</si>
  <si>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</si>
  <si>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</si>
  <si>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</si>
  <si>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</si>
  <si>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</si>
  <si>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</si>
  <si>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</si>
  <si>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</si>
  <si>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</si>
  <si>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</si>
  <si>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</si>
  <si>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</si>
  <si>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трансфетры общего характера бюджетам субъектов Российской Федерации и муниципальных образований</t>
  </si>
  <si>
    <t>14</t>
  </si>
  <si>
    <t>Дотации бюджетам субъектов и муниципальных образований</t>
  </si>
  <si>
    <t>Иные дотации</t>
  </si>
  <si>
    <t>Прочие межбюджетные трансферты общего характера</t>
  </si>
  <si>
    <t>Всего расходов</t>
  </si>
  <si>
    <t xml:space="preserve">к решению СПОГО </t>
  </si>
  <si>
    <t>Приложение № 2</t>
  </si>
  <si>
    <t>Сельское хозяйство и рыболовство</t>
  </si>
  <si>
    <t>Процент исполнения (%)</t>
  </si>
  <si>
    <t xml:space="preserve">от    .2017г. № </t>
  </si>
  <si>
    <t xml:space="preserve">Исполнение плана распределения расходов </t>
  </si>
  <si>
    <t xml:space="preserve"> классификации расходов бюджетов Российской Федерации за  2016 год</t>
  </si>
  <si>
    <t>План на 2016 год (тыс.руб.)</t>
  </si>
  <si>
    <t>Исполнено за 2016 год (тыс.руб.)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</si>
</sst>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8"/>
      <name val="Calibri"/>
      <family val="2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 wrapText="1"/>
    </xf>
    <xf numFmtId="2" fontId="1" fillId="0" borderId="0" xfId="1" applyNumberFormat="1"/>
    <xf numFmtId="0" fontId="4" fillId="2" borderId="1" xfId="1" applyFont="1" applyFill="1" applyBorder="1" applyAlignment="1">
      <alignment vertical="center" wrapText="1"/>
    </xf>
    <xf numFmtId="0" fontId="2" fillId="0" borderId="0" xfId="1" applyFont="1" applyBorder="1" applyAlignment="1">
      <alignment vertical="center"/>
    </xf>
    <xf numFmtId="4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165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1" fillId="0" borderId="0" xfId="1" applyNumberFormat="1"/>
    <xf numFmtId="0" fontId="6" fillId="0" borderId="1" xfId="0" applyFont="1" applyBorder="1" applyAlignment="1">
      <alignment horizontal="center" vertical="center" wrapText="1"/>
    </xf>
    <xf numFmtId="0" fontId="8" fillId="0" borderId="0" xfId="1" applyFont="1" applyFill="1"/>
    <xf numFmtId="164" fontId="9" fillId="2" borderId="1" xfId="1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6" fontId="9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"/>
  <sheetViews>
    <sheetView tabSelected="1" view="pageBreakPreview" zoomScale="75" zoomScaleNormal="75" zoomScaleSheetLayoutView="75" workbookViewId="0">
      <pane ySplit="9" topLeftCell="A10" activePane="bottomLeft" state="frozen"/>
      <selection pane="bottomLeft" activeCell="F39" sqref="F39"/>
    </sheetView>
  </sheetViews>
  <sheetFormatPr defaultRowHeight="12.75"/>
  <cols>
    <col min="1" max="1" width="57.7109375" style="2" customWidth="1"/>
    <col min="2" max="2" width="10.42578125" style="2" customWidth="1"/>
    <col min="3" max="3" width="8.5703125" style="2" customWidth="1"/>
    <col min="4" max="6" width="15.85546875" style="2" customWidth="1"/>
    <col min="7" max="16384" width="9.140625" style="2"/>
  </cols>
  <sheetData>
    <row r="1" spans="1:6" ht="20.25">
      <c r="A1" s="1"/>
      <c r="E1" s="32" t="s">
        <v>64</v>
      </c>
    </row>
    <row r="2" spans="1:6" ht="20.25">
      <c r="A2" s="1"/>
      <c r="E2" s="32" t="s">
        <v>63</v>
      </c>
    </row>
    <row r="3" spans="1:6" ht="20.25">
      <c r="A3" s="1"/>
      <c r="E3" s="32" t="s">
        <v>67</v>
      </c>
    </row>
    <row r="4" spans="1:6" ht="15.75">
      <c r="A4" s="1"/>
      <c r="C4" s="1"/>
      <c r="D4" s="1"/>
      <c r="E4" s="1"/>
      <c r="F4" s="1"/>
    </row>
    <row r="5" spans="1:6" ht="16.5">
      <c r="A5" s="38" t="s">
        <v>68</v>
      </c>
      <c r="B5" s="38"/>
      <c r="C5" s="38"/>
      <c r="D5" s="38"/>
      <c r="E5" s="38"/>
      <c r="F5" s="38"/>
    </row>
    <row r="6" spans="1:6" ht="16.5">
      <c r="A6" s="38" t="s">
        <v>0</v>
      </c>
      <c r="B6" s="38"/>
      <c r="C6" s="38"/>
      <c r="D6" s="38"/>
      <c r="E6" s="38"/>
      <c r="F6" s="38"/>
    </row>
    <row r="7" spans="1:6" ht="16.5">
      <c r="A7" s="38" t="s">
        <v>69</v>
      </c>
      <c r="B7" s="38"/>
      <c r="C7" s="38"/>
      <c r="D7" s="38"/>
      <c r="E7" s="38"/>
      <c r="F7" s="38"/>
    </row>
    <row r="8" spans="1:6" ht="15.75">
      <c r="A8" s="3"/>
      <c r="B8" s="3"/>
      <c r="C8" s="3"/>
    </row>
    <row r="9" spans="1:6" ht="53.25" customHeight="1">
      <c r="A9" s="4" t="s">
        <v>1</v>
      </c>
      <c r="B9" s="4" t="s">
        <v>2</v>
      </c>
      <c r="C9" s="4" t="s">
        <v>3</v>
      </c>
      <c r="D9" s="31" t="s">
        <v>70</v>
      </c>
      <c r="E9" s="31" t="s">
        <v>71</v>
      </c>
      <c r="F9" s="31" t="s">
        <v>66</v>
      </c>
    </row>
    <row r="10" spans="1:6" ht="18.75">
      <c r="A10" s="5" t="s">
        <v>4</v>
      </c>
      <c r="B10" s="6" t="s">
        <v>5</v>
      </c>
      <c r="C10" s="7"/>
      <c r="D10" s="33">
        <f>D11+D12+D13+D14+D16</f>
        <v>103080.59999999999</v>
      </c>
      <c r="E10" s="33">
        <f t="shared" ref="E10" si="0">E11+E12+E13+E14+E16</f>
        <v>94686.1</v>
      </c>
      <c r="F10" s="36">
        <f>E10/D10</f>
        <v>0.91856372586112245</v>
      </c>
    </row>
    <row r="11" spans="1:6" ht="47.25">
      <c r="A11" s="8" t="s">
        <v>6</v>
      </c>
      <c r="B11" s="9" t="s">
        <v>5</v>
      </c>
      <c r="C11" s="9" t="s">
        <v>7</v>
      </c>
      <c r="D11" s="34">
        <f>4228.8+1.5</f>
        <v>4230.3</v>
      </c>
      <c r="E11" s="34">
        <v>4185.8</v>
      </c>
      <c r="F11" s="37">
        <f t="shared" ref="F11:F57" si="1">E11/D11</f>
        <v>0.98948065149043807</v>
      </c>
    </row>
    <row r="12" spans="1:6" ht="48.75" customHeight="1">
      <c r="A12" s="10" t="s">
        <v>8</v>
      </c>
      <c r="B12" s="9" t="s">
        <v>5</v>
      </c>
      <c r="C12" s="9" t="s">
        <v>9</v>
      </c>
      <c r="D12" s="34">
        <v>1394.9</v>
      </c>
      <c r="E12" s="34">
        <v>1392.5</v>
      </c>
      <c r="F12" s="37">
        <f t="shared" si="1"/>
        <v>0.99827944655530854</v>
      </c>
    </row>
    <row r="13" spans="1:6" ht="63">
      <c r="A13" s="11" t="s">
        <v>10</v>
      </c>
      <c r="B13" s="9" t="s">
        <v>5</v>
      </c>
      <c r="C13" s="9" t="s">
        <v>11</v>
      </c>
      <c r="D13" s="34">
        <f>64422.4-187.8-53.4</f>
        <v>64181.2</v>
      </c>
      <c r="E13" s="34">
        <v>60086.1</v>
      </c>
      <c r="F13" s="37">
        <f t="shared" si="1"/>
        <v>0.93619471122384745</v>
      </c>
    </row>
    <row r="14" spans="1:6" ht="47.25">
      <c r="A14" s="12" t="s">
        <v>12</v>
      </c>
      <c r="B14" s="13" t="s">
        <v>5</v>
      </c>
      <c r="C14" s="13" t="s">
        <v>13</v>
      </c>
      <c r="D14" s="34">
        <v>16078.9</v>
      </c>
      <c r="E14" s="34">
        <v>13454.1</v>
      </c>
      <c r="F14" s="37">
        <f t="shared" si="1"/>
        <v>0.836755001896896</v>
      </c>
    </row>
    <row r="15" spans="1:6" ht="18.75" hidden="1">
      <c r="A15" s="12" t="s">
        <v>14</v>
      </c>
      <c r="B15" s="13" t="s">
        <v>5</v>
      </c>
      <c r="C15" s="13" t="s">
        <v>15</v>
      </c>
      <c r="D15" s="34">
        <v>0</v>
      </c>
      <c r="E15" s="34">
        <v>0</v>
      </c>
      <c r="F15" s="37" t="e">
        <f t="shared" si="1"/>
        <v>#DIV/0!</v>
      </c>
    </row>
    <row r="16" spans="1:6" ht="18.75">
      <c r="A16" s="14" t="s">
        <v>16</v>
      </c>
      <c r="B16" s="13" t="s">
        <v>5</v>
      </c>
      <c r="C16" s="13" t="s">
        <v>17</v>
      </c>
      <c r="D16" s="34">
        <f>17141.9+53.4</f>
        <v>17195.300000000003</v>
      </c>
      <c r="E16" s="34">
        <v>15567.6</v>
      </c>
      <c r="F16" s="37">
        <f t="shared" si="1"/>
        <v>0.905340412787215</v>
      </c>
    </row>
    <row r="17" spans="1:6" ht="18.75" hidden="1">
      <c r="A17" s="15" t="s">
        <v>18</v>
      </c>
      <c r="B17" s="16" t="s">
        <v>7</v>
      </c>
      <c r="C17" s="13"/>
      <c r="D17" s="35">
        <f>D18</f>
        <v>0</v>
      </c>
      <c r="E17" s="35">
        <f t="shared" ref="E17" si="2">E18</f>
        <v>0</v>
      </c>
      <c r="F17" s="36" t="e">
        <f t="shared" si="1"/>
        <v>#DIV/0!</v>
      </c>
    </row>
    <row r="18" spans="1:6" ht="18.75" hidden="1">
      <c r="A18" s="11" t="s">
        <v>19</v>
      </c>
      <c r="B18" s="13" t="s">
        <v>7</v>
      </c>
      <c r="C18" s="13" t="s">
        <v>9</v>
      </c>
      <c r="D18" s="34">
        <v>0</v>
      </c>
      <c r="E18" s="34">
        <v>0</v>
      </c>
      <c r="F18" s="36" t="e">
        <f t="shared" si="1"/>
        <v>#DIV/0!</v>
      </c>
    </row>
    <row r="19" spans="1:6" ht="31.5">
      <c r="A19" s="17" t="s">
        <v>20</v>
      </c>
      <c r="B19" s="16" t="s">
        <v>9</v>
      </c>
      <c r="C19" s="16"/>
      <c r="D19" s="35">
        <f>D20</f>
        <v>6889.1</v>
      </c>
      <c r="E19" s="35">
        <f t="shared" ref="E19" si="3">E20</f>
        <v>5171.7</v>
      </c>
      <c r="F19" s="36">
        <f t="shared" si="1"/>
        <v>0.75070763960459275</v>
      </c>
    </row>
    <row r="20" spans="1:6" ht="47.25">
      <c r="A20" s="10" t="s">
        <v>21</v>
      </c>
      <c r="B20" s="13" t="s">
        <v>9</v>
      </c>
      <c r="C20" s="13" t="s">
        <v>22</v>
      </c>
      <c r="D20" s="34">
        <v>6889.1</v>
      </c>
      <c r="E20" s="34">
        <v>5171.7</v>
      </c>
      <c r="F20" s="37">
        <f t="shared" si="1"/>
        <v>0.75070763960459275</v>
      </c>
    </row>
    <row r="21" spans="1:6" ht="18.75">
      <c r="A21" s="18" t="s">
        <v>23</v>
      </c>
      <c r="B21" s="16" t="s">
        <v>11</v>
      </c>
      <c r="C21" s="16"/>
      <c r="D21" s="35">
        <f>D22+D23+D24+D25</f>
        <v>20389.399999999998</v>
      </c>
      <c r="E21" s="35">
        <f t="shared" ref="E21" si="4">E22+E23+E24+E25</f>
        <v>19574</v>
      </c>
      <c r="F21" s="36">
        <f t="shared" si="1"/>
        <v>0.96000863193620223</v>
      </c>
    </row>
    <row r="22" spans="1:6" ht="18.75">
      <c r="A22" s="19" t="s">
        <v>65</v>
      </c>
      <c r="B22" s="9" t="s">
        <v>11</v>
      </c>
      <c r="C22" s="9" t="s">
        <v>30</v>
      </c>
      <c r="D22" s="34">
        <v>797.5</v>
      </c>
      <c r="E22" s="34">
        <v>464.4</v>
      </c>
      <c r="F22" s="37">
        <f t="shared" si="1"/>
        <v>0.58231974921630092</v>
      </c>
    </row>
    <row r="23" spans="1:6" ht="18.75">
      <c r="A23" s="20" t="s">
        <v>24</v>
      </c>
      <c r="B23" s="9" t="s">
        <v>11</v>
      </c>
      <c r="C23" s="9" t="s">
        <v>25</v>
      </c>
      <c r="D23" s="34">
        <v>3207.7</v>
      </c>
      <c r="E23" s="34">
        <v>3206.8</v>
      </c>
      <c r="F23" s="37">
        <f t="shared" si="1"/>
        <v>0.99971942513327317</v>
      </c>
    </row>
    <row r="24" spans="1:6" ht="18.75">
      <c r="A24" s="20" t="s">
        <v>26</v>
      </c>
      <c r="B24" s="9" t="s">
        <v>11</v>
      </c>
      <c r="C24" s="9" t="s">
        <v>22</v>
      </c>
      <c r="D24" s="34">
        <v>15124.1</v>
      </c>
      <c r="E24" s="34">
        <v>14642.7</v>
      </c>
      <c r="F24" s="37">
        <f t="shared" si="1"/>
        <v>0.96817000681032261</v>
      </c>
    </row>
    <row r="25" spans="1:6" ht="18.75">
      <c r="A25" s="21" t="s">
        <v>27</v>
      </c>
      <c r="B25" s="9" t="s">
        <v>11</v>
      </c>
      <c r="C25" s="9" t="s">
        <v>28</v>
      </c>
      <c r="D25" s="34">
        <v>1260.0999999999999</v>
      </c>
      <c r="E25" s="34">
        <v>1260.0999999999999</v>
      </c>
      <c r="F25" s="37">
        <f t="shared" si="1"/>
        <v>1</v>
      </c>
    </row>
    <row r="26" spans="1:6" ht="18.75">
      <c r="A26" s="5" t="s">
        <v>29</v>
      </c>
      <c r="B26" s="6" t="s">
        <v>30</v>
      </c>
      <c r="C26" s="6"/>
      <c r="D26" s="35">
        <f>D29+D28+D27+D30</f>
        <v>92790.1</v>
      </c>
      <c r="E26" s="35">
        <f t="shared" ref="E26" si="5">E29+E28+E27+E30</f>
        <v>84297.4</v>
      </c>
      <c r="F26" s="36">
        <f t="shared" si="1"/>
        <v>0.90847407212622888</v>
      </c>
    </row>
    <row r="27" spans="1:6" ht="18.75">
      <c r="A27" s="19" t="s">
        <v>31</v>
      </c>
      <c r="B27" s="9" t="s">
        <v>30</v>
      </c>
      <c r="C27" s="9" t="s">
        <v>5</v>
      </c>
      <c r="D27" s="34">
        <f>9223+850+1546+26.2+17.8+350+36.3+900</f>
        <v>12949.3</v>
      </c>
      <c r="E27" s="34">
        <v>12516.4</v>
      </c>
      <c r="F27" s="37">
        <f t="shared" si="1"/>
        <v>0.96656962152394343</v>
      </c>
    </row>
    <row r="28" spans="1:6" ht="18.75">
      <c r="A28" s="19" t="s">
        <v>32</v>
      </c>
      <c r="B28" s="9" t="s">
        <v>30</v>
      </c>
      <c r="C28" s="9" t="s">
        <v>7</v>
      </c>
      <c r="D28" s="34">
        <f>39971.8+490</f>
        <v>40461.800000000003</v>
      </c>
      <c r="E28" s="34">
        <v>38314</v>
      </c>
      <c r="F28" s="37">
        <f t="shared" si="1"/>
        <v>0.94691783361096138</v>
      </c>
    </row>
    <row r="29" spans="1:6" ht="18.75">
      <c r="A29" s="20" t="s">
        <v>33</v>
      </c>
      <c r="B29" s="9" t="s">
        <v>30</v>
      </c>
      <c r="C29" s="9" t="s">
        <v>9</v>
      </c>
      <c r="D29" s="34">
        <v>16852.099999999999</v>
      </c>
      <c r="E29" s="34">
        <v>11757.7</v>
      </c>
      <c r="F29" s="37">
        <f t="shared" si="1"/>
        <v>0.69769939651438106</v>
      </c>
    </row>
    <row r="30" spans="1:6" ht="31.5">
      <c r="A30" s="11" t="s">
        <v>34</v>
      </c>
      <c r="B30" s="9" t="s">
        <v>30</v>
      </c>
      <c r="C30" s="9" t="s">
        <v>30</v>
      </c>
      <c r="D30" s="34">
        <f>21646.9+880</f>
        <v>22526.9</v>
      </c>
      <c r="E30" s="34">
        <v>21709.3</v>
      </c>
      <c r="F30" s="37">
        <f t="shared" si="1"/>
        <v>0.96370561417682854</v>
      </c>
    </row>
    <row r="31" spans="1:6" ht="18.75">
      <c r="A31" s="5" t="s">
        <v>35</v>
      </c>
      <c r="B31" s="6" t="s">
        <v>36</v>
      </c>
      <c r="C31" s="6"/>
      <c r="D31" s="35">
        <f>SUM(D32:D35)</f>
        <v>292147.20000000001</v>
      </c>
      <c r="E31" s="35">
        <f t="shared" ref="E31" si="6">SUM(E32:E35)</f>
        <v>290361.7</v>
      </c>
      <c r="F31" s="36">
        <f t="shared" si="1"/>
        <v>0.99388835491149663</v>
      </c>
    </row>
    <row r="32" spans="1:6" ht="18.75">
      <c r="A32" s="20" t="s">
        <v>37</v>
      </c>
      <c r="B32" s="9" t="s">
        <v>36</v>
      </c>
      <c r="C32" s="9" t="s">
        <v>5</v>
      </c>
      <c r="D32" s="34">
        <v>86882.4</v>
      </c>
      <c r="E32" s="34">
        <v>86484</v>
      </c>
      <c r="F32" s="37">
        <f t="shared" si="1"/>
        <v>0.99541449131239479</v>
      </c>
    </row>
    <row r="33" spans="1:6" ht="18.75">
      <c r="A33" s="20" t="s">
        <v>38</v>
      </c>
      <c r="B33" s="9" t="s">
        <v>36</v>
      </c>
      <c r="C33" s="9" t="s">
        <v>7</v>
      </c>
      <c r="D33" s="34">
        <f>179519.8-98.2</f>
        <v>179421.59999999998</v>
      </c>
      <c r="E33" s="34">
        <v>178068.2</v>
      </c>
      <c r="F33" s="37">
        <f t="shared" si="1"/>
        <v>0.9924568725281685</v>
      </c>
    </row>
    <row r="34" spans="1:6" ht="18.75">
      <c r="A34" s="20" t="s">
        <v>39</v>
      </c>
      <c r="B34" s="9" t="s">
        <v>36</v>
      </c>
      <c r="C34" s="9" t="s">
        <v>36</v>
      </c>
      <c r="D34" s="34">
        <v>5145.2</v>
      </c>
      <c r="E34" s="34">
        <v>5145.2</v>
      </c>
      <c r="F34" s="37">
        <f t="shared" si="1"/>
        <v>1</v>
      </c>
    </row>
    <row r="35" spans="1:6" ht="18.75">
      <c r="A35" s="20" t="s">
        <v>40</v>
      </c>
      <c r="B35" s="9" t="s">
        <v>36</v>
      </c>
      <c r="C35" s="9" t="s">
        <v>22</v>
      </c>
      <c r="D35" s="34">
        <v>20698</v>
      </c>
      <c r="E35" s="34">
        <v>20664.3</v>
      </c>
      <c r="F35" s="37">
        <f t="shared" si="1"/>
        <v>0.99837182336457631</v>
      </c>
    </row>
    <row r="36" spans="1:6" ht="18.75" hidden="1">
      <c r="A36" s="5" t="s">
        <v>41</v>
      </c>
      <c r="B36" s="6" t="s">
        <v>22</v>
      </c>
      <c r="C36" s="6"/>
      <c r="D36" s="35">
        <f>D37</f>
        <v>0</v>
      </c>
      <c r="E36" s="35">
        <f t="shared" ref="E36" si="7">E37</f>
        <v>0</v>
      </c>
      <c r="F36" s="36" t="e">
        <f t="shared" si="1"/>
        <v>#DIV/0!</v>
      </c>
    </row>
    <row r="37" spans="1:6" ht="18.75" hidden="1">
      <c r="A37" s="20" t="s">
        <v>42</v>
      </c>
      <c r="B37" s="9" t="s">
        <v>22</v>
      </c>
      <c r="C37" s="9" t="s">
        <v>22</v>
      </c>
      <c r="D37" s="34">
        <v>0</v>
      </c>
      <c r="E37" s="34">
        <v>0</v>
      </c>
      <c r="F37" s="36" t="e">
        <f t="shared" si="1"/>
        <v>#DIV/0!</v>
      </c>
    </row>
    <row r="38" spans="1:6" ht="18.75">
      <c r="A38" s="23" t="s">
        <v>43</v>
      </c>
      <c r="B38" s="6" t="s">
        <v>25</v>
      </c>
      <c r="C38" s="9"/>
      <c r="D38" s="35">
        <f>D39+D40</f>
        <v>64218.5</v>
      </c>
      <c r="E38" s="35">
        <f t="shared" ref="E38" si="8">E39+E40</f>
        <v>62560.9</v>
      </c>
      <c r="F38" s="36">
        <f t="shared" si="1"/>
        <v>0.97418812336009097</v>
      </c>
    </row>
    <row r="39" spans="1:6" ht="18.75">
      <c r="A39" s="21" t="s">
        <v>44</v>
      </c>
      <c r="B39" s="9" t="s">
        <v>25</v>
      </c>
      <c r="C39" s="9" t="s">
        <v>5</v>
      </c>
      <c r="D39" s="34">
        <v>46663.5</v>
      </c>
      <c r="E39" s="34">
        <v>46334.8</v>
      </c>
      <c r="F39" s="37">
        <f t="shared" si="1"/>
        <v>0.99295595058236097</v>
      </c>
    </row>
    <row r="40" spans="1:6" ht="18.75">
      <c r="A40" s="21" t="s">
        <v>45</v>
      </c>
      <c r="B40" s="9" t="s">
        <v>25</v>
      </c>
      <c r="C40" s="9" t="s">
        <v>11</v>
      </c>
      <c r="D40" s="34">
        <v>17555</v>
      </c>
      <c r="E40" s="34">
        <v>16226.1</v>
      </c>
      <c r="F40" s="37">
        <f t="shared" si="1"/>
        <v>0.92430076901167757</v>
      </c>
    </row>
    <row r="41" spans="1:6" ht="18.75" hidden="1">
      <c r="A41" s="20"/>
      <c r="B41" s="9"/>
      <c r="C41" s="9"/>
      <c r="D41" s="34"/>
      <c r="E41" s="34"/>
      <c r="F41" s="36" t="e">
        <f t="shared" si="1"/>
        <v>#DIV/0!</v>
      </c>
    </row>
    <row r="42" spans="1:6" ht="18.75">
      <c r="A42" s="5" t="s">
        <v>46</v>
      </c>
      <c r="B42" s="6" t="s">
        <v>47</v>
      </c>
      <c r="C42" s="6"/>
      <c r="D42" s="35">
        <f>D43+D44+D45+D46</f>
        <v>19160.800000000003</v>
      </c>
      <c r="E42" s="35">
        <f t="shared" ref="E42" si="9">E43+E44+E45+E46</f>
        <v>17959.600000000002</v>
      </c>
      <c r="F42" s="36">
        <f t="shared" si="1"/>
        <v>0.93730950690994108</v>
      </c>
    </row>
    <row r="43" spans="1:6" ht="18.75">
      <c r="A43" s="20" t="s">
        <v>48</v>
      </c>
      <c r="B43" s="9" t="s">
        <v>47</v>
      </c>
      <c r="C43" s="9" t="s">
        <v>5</v>
      </c>
      <c r="D43" s="34">
        <v>8764.7000000000007</v>
      </c>
      <c r="E43" s="34">
        <v>8764.6</v>
      </c>
      <c r="F43" s="37">
        <f t="shared" si="1"/>
        <v>0.99998859059636946</v>
      </c>
    </row>
    <row r="44" spans="1:6" ht="18.75">
      <c r="A44" s="11" t="s">
        <v>49</v>
      </c>
      <c r="B44" s="9" t="s">
        <v>47</v>
      </c>
      <c r="C44" s="9" t="s">
        <v>9</v>
      </c>
      <c r="D44" s="34">
        <f>5381.5+700+100</f>
        <v>6181.5</v>
      </c>
      <c r="E44" s="34">
        <v>5389.3</v>
      </c>
      <c r="F44" s="37">
        <f t="shared" si="1"/>
        <v>0.87184340370460245</v>
      </c>
    </row>
    <row r="45" spans="1:6" ht="18.75">
      <c r="A45" s="21" t="s">
        <v>50</v>
      </c>
      <c r="B45" s="9" t="s">
        <v>47</v>
      </c>
      <c r="C45" s="9" t="s">
        <v>11</v>
      </c>
      <c r="D45" s="34">
        <v>998.6</v>
      </c>
      <c r="E45" s="34">
        <v>998.6</v>
      </c>
      <c r="F45" s="37">
        <f t="shared" si="1"/>
        <v>1</v>
      </c>
    </row>
    <row r="46" spans="1:6" ht="18.75">
      <c r="A46" s="11" t="s">
        <v>51</v>
      </c>
      <c r="B46" s="9" t="s">
        <v>47</v>
      </c>
      <c r="C46" s="9" t="s">
        <v>13</v>
      </c>
      <c r="D46" s="34">
        <v>3216</v>
      </c>
      <c r="E46" s="34">
        <v>2807.1</v>
      </c>
      <c r="F46" s="37">
        <f t="shared" si="1"/>
        <v>0.87285447761194024</v>
      </c>
    </row>
    <row r="47" spans="1:6" ht="18.75">
      <c r="A47" s="23" t="s">
        <v>52</v>
      </c>
      <c r="B47" s="6" t="s">
        <v>15</v>
      </c>
      <c r="C47" s="9"/>
      <c r="D47" s="35">
        <f>D48+D49</f>
        <v>23654.7</v>
      </c>
      <c r="E47" s="35">
        <f t="shared" ref="E47" si="10">E48+E49</f>
        <v>23094.199999999997</v>
      </c>
      <c r="F47" s="36">
        <f t="shared" si="1"/>
        <v>0.97630492037523187</v>
      </c>
    </row>
    <row r="48" spans="1:6" ht="18.75">
      <c r="A48" s="21" t="s">
        <v>53</v>
      </c>
      <c r="B48" s="9" t="s">
        <v>15</v>
      </c>
      <c r="C48" s="9" t="s">
        <v>5</v>
      </c>
      <c r="D48" s="34">
        <v>11287.8</v>
      </c>
      <c r="E48" s="34">
        <v>11287.8</v>
      </c>
      <c r="F48" s="37">
        <f t="shared" si="1"/>
        <v>1</v>
      </c>
    </row>
    <row r="49" spans="1:6" ht="31.5">
      <c r="A49" s="21" t="s">
        <v>54</v>
      </c>
      <c r="B49" s="9" t="s">
        <v>15</v>
      </c>
      <c r="C49" s="9" t="s">
        <v>30</v>
      </c>
      <c r="D49" s="34">
        <f>12206.7+160.2</f>
        <v>12366.900000000001</v>
      </c>
      <c r="E49" s="34">
        <v>11806.4</v>
      </c>
      <c r="F49" s="37">
        <f t="shared" si="1"/>
        <v>0.95467740500853071</v>
      </c>
    </row>
    <row r="50" spans="1:6" ht="18.75" hidden="1">
      <c r="A50" s="11"/>
      <c r="B50" s="9"/>
      <c r="C50" s="9"/>
      <c r="D50" s="34"/>
      <c r="E50" s="34"/>
      <c r="F50" s="36" t="e">
        <f t="shared" si="1"/>
        <v>#DIV/0!</v>
      </c>
    </row>
    <row r="51" spans="1:6" ht="18.75">
      <c r="A51" s="15" t="s">
        <v>55</v>
      </c>
      <c r="B51" s="6" t="s">
        <v>28</v>
      </c>
      <c r="C51" s="9"/>
      <c r="D51" s="35">
        <f>D52</f>
        <v>6409</v>
      </c>
      <c r="E51" s="35">
        <f t="shared" ref="E51" si="11">E52</f>
        <v>6391.7</v>
      </c>
      <c r="F51" s="36">
        <f t="shared" si="1"/>
        <v>0.99730067093150254</v>
      </c>
    </row>
    <row r="52" spans="1:6" ht="18.75">
      <c r="A52" s="8" t="s">
        <v>56</v>
      </c>
      <c r="B52" s="9" t="s">
        <v>28</v>
      </c>
      <c r="C52" s="9" t="s">
        <v>7</v>
      </c>
      <c r="D52" s="34">
        <f>6280+89+40</f>
        <v>6409</v>
      </c>
      <c r="E52" s="34">
        <v>6391.7</v>
      </c>
      <c r="F52" s="37">
        <f t="shared" si="1"/>
        <v>0.99730067093150254</v>
      </c>
    </row>
    <row r="53" spans="1:6" ht="40.5" hidden="1" customHeight="1">
      <c r="A53" s="15" t="s">
        <v>57</v>
      </c>
      <c r="B53" s="6" t="s">
        <v>58</v>
      </c>
      <c r="C53" s="9"/>
      <c r="D53" s="35">
        <f>SUM(D54:D56)</f>
        <v>0</v>
      </c>
      <c r="E53" s="35">
        <f t="shared" ref="E53" si="12">SUM(E54:E56)</f>
        <v>0</v>
      </c>
      <c r="F53" s="36" t="e">
        <f t="shared" si="1"/>
        <v>#DIV/0!</v>
      </c>
    </row>
    <row r="54" spans="1:6" ht="17.25" hidden="1" customHeight="1">
      <c r="A54" s="8" t="s">
        <v>59</v>
      </c>
      <c r="B54" s="9" t="s">
        <v>58</v>
      </c>
      <c r="C54" s="9" t="s">
        <v>5</v>
      </c>
      <c r="D54" s="34"/>
      <c r="E54" s="34"/>
      <c r="F54" s="36" t="e">
        <f t="shared" si="1"/>
        <v>#DIV/0!</v>
      </c>
    </row>
    <row r="55" spans="1:6" ht="18.75" hidden="1">
      <c r="A55" s="11" t="s">
        <v>60</v>
      </c>
      <c r="B55" s="9" t="s">
        <v>58</v>
      </c>
      <c r="C55" s="9" t="s">
        <v>7</v>
      </c>
      <c r="D55" s="34"/>
      <c r="E55" s="34"/>
      <c r="F55" s="36" t="e">
        <f t="shared" si="1"/>
        <v>#DIV/0!</v>
      </c>
    </row>
    <row r="56" spans="1:6" ht="18.75" hidden="1">
      <c r="A56" s="11" t="s">
        <v>61</v>
      </c>
      <c r="B56" s="9" t="s">
        <v>58</v>
      </c>
      <c r="C56" s="9" t="s">
        <v>9</v>
      </c>
      <c r="D56" s="34"/>
      <c r="E56" s="34"/>
      <c r="F56" s="36" t="e">
        <f t="shared" si="1"/>
        <v>#DIV/0!</v>
      </c>
    </row>
    <row r="57" spans="1:6" ht="18.75">
      <c r="A57" s="7" t="s">
        <v>62</v>
      </c>
      <c r="B57" s="6"/>
      <c r="C57" s="6"/>
      <c r="D57" s="35">
        <f>D10+D19+D21+D26+D31+D42+D51+D53+D36+D17+D38+D47</f>
        <v>628739.4</v>
      </c>
      <c r="E57" s="35">
        <f t="shared" ref="E57" si="13">E10+E19+E21+E26+E31+E42+E51+E53+E36+E17+E38+E47</f>
        <v>604097.29999999993</v>
      </c>
      <c r="F57" s="36">
        <f t="shared" si="1"/>
        <v>0.96080713249400296</v>
      </c>
    </row>
    <row r="58" spans="1:6" ht="15.75">
      <c r="A58" s="24"/>
      <c r="B58" s="24"/>
      <c r="C58" s="24"/>
      <c r="D58" s="25"/>
      <c r="E58" s="25"/>
      <c r="F58" s="25"/>
    </row>
    <row r="59" spans="1:6" ht="15.75">
      <c r="A59" s="24"/>
      <c r="B59" s="24"/>
      <c r="C59" s="24"/>
      <c r="D59" s="26"/>
      <c r="E59" s="26"/>
      <c r="F59" s="26"/>
    </row>
    <row r="60" spans="1:6" ht="15.75">
      <c r="A60" s="27"/>
      <c r="B60" s="27"/>
      <c r="C60" s="27"/>
      <c r="D60" s="28"/>
      <c r="E60" s="28"/>
      <c r="F60" s="28"/>
    </row>
    <row r="61" spans="1:6" ht="15.75">
      <c r="A61" s="27"/>
      <c r="B61" s="27"/>
      <c r="C61" s="27"/>
      <c r="D61" s="29"/>
      <c r="E61" s="29"/>
      <c r="F61" s="29"/>
    </row>
    <row r="62" spans="1:6">
      <c r="D62" s="30"/>
      <c r="E62" s="30"/>
      <c r="F62" s="30"/>
    </row>
    <row r="66" spans="4:6">
      <c r="D66" s="22"/>
      <c r="E66" s="22"/>
      <c r="F66" s="22"/>
    </row>
  </sheetData>
  <mergeCells count="3">
    <mergeCell ref="A5:F5"/>
    <mergeCell ref="A6:F6"/>
    <mergeCell ref="A7:F7"/>
  </mergeCells>
  <phoneticPr fontId="7" type="noConversion"/>
  <pageMargins left="1.1811023622047245" right="0.39370078740157483" top="0.39370078740157483" bottom="0.3937007874015748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Прил.№2 Рд, Пр</vt:lpstr>
      <vt:lpstr>'Прил.№2 Рд, Пр'!Область_печати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user-f1</dc:creator>
  <cp:lastModifiedBy>MashBur</cp:lastModifiedBy>
  <cp:lastPrinted>2017-03-28T01:01:17Z</cp:lastPrinted>
  <dcterms:created xsi:type="dcterms:W3CDTF">2016-03-15T00:08:00Z</dcterms:created>
  <dcterms:modified xsi:type="dcterms:W3CDTF">2017-03-28T01:04:34Z</dcterms:modified>
</cp:coreProperties>
</file>