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885" windowWidth="14340" windowHeight="11895" tabRatio="564"/>
  </bookViews>
  <sheets>
    <sheet name="2023" sheetId="4" r:id="rId1"/>
    <sheet name="Лист1" sheetId="1" r:id="rId2"/>
    <sheet name="Лист2" sheetId="2" r:id="rId3"/>
    <sheet name="Лист3" sheetId="3" r:id="rId4"/>
  </sheets>
  <definedNames>
    <definedName name="_xlnm.Print_Area" localSheetId="0">'2023'!$A$1:$G$209</definedName>
    <definedName name="_xlnm.Print_Area" localSheetId="1">Лист1!$A$1:$G$191</definedName>
  </definedNames>
  <calcPr calcId="145621"/>
</workbook>
</file>

<file path=xl/calcChain.xml><?xml version="1.0" encoding="utf-8"?>
<calcChain xmlns="http://schemas.openxmlformats.org/spreadsheetml/2006/main">
  <c r="F208" i="4" l="1"/>
  <c r="F207" i="4"/>
  <c r="F206" i="4"/>
  <c r="F205" i="4"/>
  <c r="E209" i="4"/>
  <c r="D209" i="4"/>
  <c r="E200" i="4"/>
  <c r="D200" i="4"/>
  <c r="F200" i="4"/>
  <c r="F199" i="4"/>
  <c r="F198" i="4"/>
  <c r="F197" i="4"/>
  <c r="F196" i="4"/>
  <c r="F195" i="4"/>
  <c r="E192" i="4"/>
  <c r="D192" i="4"/>
  <c r="F190" i="4"/>
  <c r="F189" i="4"/>
  <c r="F187" i="4"/>
  <c r="F178" i="4"/>
  <c r="F177" i="4"/>
  <c r="F192" i="4" l="1"/>
  <c r="F139" i="4"/>
  <c r="E98" i="4" l="1"/>
  <c r="D98" i="4"/>
  <c r="F89" i="4"/>
  <c r="E63" i="4" l="1"/>
  <c r="D63" i="4"/>
  <c r="F56" i="4"/>
  <c r="E48" i="4"/>
  <c r="D48" i="4"/>
  <c r="F47" i="4"/>
  <c r="F46" i="4"/>
  <c r="F45" i="4"/>
  <c r="F44" i="4"/>
  <c r="F43" i="4"/>
  <c r="F5" i="4"/>
  <c r="F6" i="4"/>
  <c r="F7" i="4"/>
  <c r="F8" i="4"/>
  <c r="F9" i="4"/>
  <c r="D10" i="4"/>
  <c r="E10" i="4"/>
  <c r="F13" i="4"/>
  <c r="F14" i="4"/>
  <c r="F15" i="4"/>
  <c r="F16" i="4"/>
  <c r="F17" i="4"/>
  <c r="F18" i="4"/>
  <c r="D19" i="4"/>
  <c r="E19" i="4"/>
  <c r="D22" i="4"/>
  <c r="E22" i="4"/>
  <c r="F24" i="4"/>
  <c r="F26" i="4"/>
  <c r="F27" i="4"/>
  <c r="F28" i="4"/>
  <c r="F29" i="4"/>
  <c r="F30" i="4"/>
  <c r="F31" i="4"/>
  <c r="F32" i="4"/>
  <c r="F33" i="4"/>
  <c r="F35" i="4"/>
  <c r="F36" i="4"/>
  <c r="D37" i="4"/>
  <c r="E37" i="4"/>
  <c r="F39" i="4"/>
  <c r="F40" i="4"/>
  <c r="D41" i="4"/>
  <c r="E41" i="4"/>
  <c r="F51" i="4"/>
  <c r="F52" i="4"/>
  <c r="F53" i="4"/>
  <c r="F54" i="4"/>
  <c r="F55" i="4"/>
  <c r="F58" i="4"/>
  <c r="F59" i="4"/>
  <c r="F60" i="4"/>
  <c r="F62" i="4"/>
  <c r="F65" i="4"/>
  <c r="D68" i="4"/>
  <c r="E68" i="4"/>
  <c r="F70" i="4"/>
  <c r="F72" i="4"/>
  <c r="D73" i="4"/>
  <c r="E73" i="4"/>
  <c r="F75" i="4"/>
  <c r="F76" i="4"/>
  <c r="F77" i="4"/>
  <c r="F78" i="4"/>
  <c r="F79" i="4"/>
  <c r="F80" i="4"/>
  <c r="F81" i="4"/>
  <c r="F82" i="4"/>
  <c r="F83" i="4"/>
  <c r="F84" i="4"/>
  <c r="D85" i="4"/>
  <c r="E85" i="4"/>
  <c r="F87" i="4"/>
  <c r="F88" i="4"/>
  <c r="F90" i="4"/>
  <c r="F91" i="4"/>
  <c r="F93" i="4"/>
  <c r="F94" i="4"/>
  <c r="F95" i="4"/>
  <c r="F96" i="4"/>
  <c r="F97" i="4"/>
  <c r="F100" i="4"/>
  <c r="F102" i="4"/>
  <c r="F103" i="4"/>
  <c r="F104" i="4"/>
  <c r="F105" i="4"/>
  <c r="F106" i="4"/>
  <c r="D107" i="4"/>
  <c r="E107" i="4"/>
  <c r="F109" i="4"/>
  <c r="F110" i="4"/>
  <c r="F111" i="4"/>
  <c r="F112" i="4"/>
  <c r="F113" i="4"/>
  <c r="F114" i="4"/>
  <c r="F115" i="4"/>
  <c r="D116" i="4"/>
  <c r="E116" i="4"/>
  <c r="F118" i="4"/>
  <c r="F119" i="4"/>
  <c r="F120" i="4"/>
  <c r="D121" i="4"/>
  <c r="E121" i="4"/>
  <c r="F124" i="4"/>
  <c r="F125" i="4"/>
  <c r="F126" i="4"/>
  <c r="F127" i="4"/>
  <c r="F128" i="4"/>
  <c r="D129" i="4"/>
  <c r="E129" i="4"/>
  <c r="F131" i="4"/>
  <c r="F133" i="4"/>
  <c r="D135" i="4"/>
  <c r="E135" i="4"/>
  <c r="F141" i="4"/>
  <c r="F142" i="4"/>
  <c r="F143" i="4"/>
  <c r="F144" i="4"/>
  <c r="F145" i="4"/>
  <c r="D146" i="4"/>
  <c r="E146" i="4"/>
  <c r="F148" i="4"/>
  <c r="F149" i="4"/>
  <c r="F150" i="4"/>
  <c r="F151" i="4"/>
  <c r="F152" i="4"/>
  <c r="F153" i="4"/>
  <c r="F154" i="4"/>
  <c r="D155" i="4"/>
  <c r="E155" i="4"/>
  <c r="F157" i="4"/>
  <c r="F158" i="4"/>
  <c r="F159" i="4"/>
  <c r="F160" i="4"/>
  <c r="D161" i="4"/>
  <c r="E161" i="4"/>
  <c r="F163" i="4"/>
  <c r="F164" i="4"/>
  <c r="F165" i="4"/>
  <c r="F166" i="4"/>
  <c r="F168" i="4"/>
  <c r="D169" i="4"/>
  <c r="E169" i="4"/>
  <c r="F171" i="4"/>
  <c r="F172" i="4"/>
  <c r="D173" i="4"/>
  <c r="E173" i="4"/>
  <c r="F175" i="4"/>
  <c r="F176" i="4"/>
  <c r="D179" i="4"/>
  <c r="E179" i="4"/>
  <c r="D185" i="4"/>
  <c r="E185" i="4"/>
  <c r="F22" i="4" l="1"/>
  <c r="F73" i="4"/>
  <c r="F161" i="4"/>
  <c r="F179" i="4"/>
  <c r="F146" i="4"/>
  <c r="F129" i="4"/>
  <c r="F98" i="4"/>
  <c r="F85" i="4"/>
  <c r="D49" i="4"/>
  <c r="E49" i="4"/>
  <c r="F10" i="4"/>
  <c r="F209" i="4"/>
  <c r="F135" i="4"/>
  <c r="F121" i="4"/>
  <c r="F37" i="4"/>
  <c r="F48" i="4"/>
  <c r="F68" i="4"/>
  <c r="F169" i="4"/>
  <c r="F155" i="4"/>
  <c r="F107" i="4"/>
  <c r="F63" i="4"/>
  <c r="F41" i="4"/>
  <c r="F185" i="4"/>
  <c r="F173" i="4"/>
  <c r="F116" i="4"/>
  <c r="F19" i="4"/>
  <c r="F191" i="1"/>
  <c r="E191" i="1"/>
  <c r="D191" i="1"/>
  <c r="F185" i="1"/>
  <c r="D183" i="1"/>
  <c r="F49" i="4" l="1"/>
  <c r="F138" i="1"/>
  <c r="F139" i="1"/>
  <c r="F140" i="1"/>
  <c r="F141" i="1"/>
  <c r="F142" i="1"/>
  <c r="F143" i="1"/>
  <c r="F137" i="1"/>
  <c r="F114" i="1"/>
  <c r="F115" i="1"/>
  <c r="F116" i="1"/>
  <c r="F117" i="1"/>
  <c r="F113" i="1"/>
  <c r="F99" i="1"/>
  <c r="F100" i="1"/>
  <c r="F101" i="1"/>
  <c r="F102" i="1"/>
  <c r="F103" i="1"/>
  <c r="F104" i="1"/>
  <c r="F98" i="1"/>
  <c r="F91" i="1" l="1"/>
  <c r="F92" i="1"/>
  <c r="F93" i="1"/>
  <c r="F94" i="1"/>
  <c r="F95" i="1"/>
  <c r="F89" i="1"/>
  <c r="F64" i="1"/>
  <c r="E87" i="1" l="1"/>
  <c r="D87" i="1"/>
  <c r="F85" i="1"/>
  <c r="E177" i="1" l="1"/>
  <c r="D177" i="1"/>
  <c r="F177" i="1" l="1"/>
  <c r="E74" i="1"/>
  <c r="D74" i="1"/>
  <c r="E48" i="1"/>
  <c r="D48" i="1"/>
  <c r="F35" i="1"/>
  <c r="F39" i="1"/>
  <c r="F36" i="1"/>
  <c r="E28" i="1"/>
  <c r="D28" i="1"/>
  <c r="F26" i="1"/>
  <c r="F74" i="1" l="1"/>
  <c r="F48" i="1"/>
  <c r="F28" i="1"/>
  <c r="E16" i="1"/>
  <c r="D16" i="1"/>
  <c r="F12" i="1"/>
  <c r="F156" i="1"/>
  <c r="F16" i="1" l="1"/>
  <c r="F150" i="1"/>
  <c r="F151" i="1"/>
  <c r="F152" i="1"/>
  <c r="F149" i="1"/>
  <c r="E153" i="1"/>
  <c r="D153" i="1"/>
  <c r="F153" i="1" l="1"/>
  <c r="F157" i="1"/>
  <c r="F50" i="1" l="1"/>
  <c r="E147" i="1" l="1"/>
  <c r="D147" i="1"/>
  <c r="E110" i="1"/>
  <c r="D110" i="1"/>
  <c r="E124" i="1"/>
  <c r="D124" i="1"/>
  <c r="E171" i="1"/>
  <c r="D171" i="1"/>
  <c r="E144" i="1"/>
  <c r="D144" i="1"/>
  <c r="E161" i="1"/>
  <c r="D161" i="1"/>
  <c r="E165" i="1"/>
  <c r="D165" i="1"/>
  <c r="E62" i="1"/>
  <c r="D62" i="1"/>
  <c r="E58" i="1"/>
  <c r="D58" i="1"/>
  <c r="E53" i="1"/>
  <c r="D53" i="1"/>
  <c r="E19" i="1"/>
  <c r="D19" i="1"/>
  <c r="E32" i="1"/>
  <c r="D32" i="1"/>
  <c r="D9" i="1"/>
  <c r="F5" i="1"/>
  <c r="E9" i="1"/>
  <c r="E33" i="1" l="1"/>
  <c r="D33" i="1"/>
  <c r="F58" i="1"/>
  <c r="F62" i="1"/>
  <c r="F147" i="1"/>
  <c r="F110" i="1"/>
  <c r="F124" i="1"/>
  <c r="F53" i="1"/>
  <c r="F32" i="1"/>
  <c r="F9" i="1"/>
  <c r="F171" i="1"/>
  <c r="F144" i="1"/>
  <c r="F161" i="1"/>
  <c r="F19" i="1"/>
  <c r="F43" i="1"/>
  <c r="F33" i="1" l="1"/>
  <c r="F134" i="1"/>
  <c r="E135" i="1"/>
  <c r="D135" i="1"/>
  <c r="F135" i="1" l="1"/>
  <c r="E96" i="1"/>
  <c r="D96" i="1"/>
  <c r="F96" i="1" l="1"/>
  <c r="E105" i="1"/>
  <c r="D105" i="1"/>
  <c r="E118" i="1"/>
  <c r="D118" i="1"/>
  <c r="F105" i="1" l="1"/>
  <c r="F118" i="1"/>
  <c r="F146" i="1" l="1"/>
  <c r="F168" i="1" l="1"/>
  <c r="F167" i="1"/>
  <c r="F160" i="1"/>
  <c r="F158" i="1"/>
  <c r="F155" i="1"/>
  <c r="F163" i="1"/>
  <c r="F164" i="1"/>
  <c r="F122" i="1"/>
  <c r="F120" i="1"/>
  <c r="F109" i="1"/>
  <c r="F108" i="1"/>
  <c r="F107" i="1"/>
  <c r="F83" i="1" l="1"/>
  <c r="F82" i="1"/>
  <c r="F81" i="1"/>
  <c r="F79" i="1"/>
  <c r="F78" i="1"/>
  <c r="F77" i="1"/>
  <c r="F76" i="1"/>
  <c r="F46" i="1" l="1"/>
  <c r="F45" i="1"/>
  <c r="F42" i="1"/>
  <c r="F41" i="1"/>
  <c r="F40" i="1"/>
  <c r="F133" i="1" l="1"/>
  <c r="F132" i="1"/>
  <c r="F131" i="1"/>
  <c r="F130" i="1"/>
  <c r="F73" i="1" l="1"/>
  <c r="F72" i="1"/>
  <c r="F71" i="1"/>
  <c r="F70" i="1"/>
  <c r="F69" i="1"/>
  <c r="F68" i="1"/>
  <c r="F67" i="1"/>
  <c r="F66" i="1"/>
  <c r="F65" i="1"/>
  <c r="F165" i="1" l="1"/>
  <c r="F6" i="1" l="1"/>
  <c r="F7" i="1"/>
  <c r="F47" i="1" l="1"/>
  <c r="F38" i="1" l="1"/>
  <c r="F37" i="1"/>
  <c r="F57" i="1"/>
  <c r="F55" i="1"/>
  <c r="F84" i="1"/>
  <c r="F86" i="1"/>
  <c r="F60" i="1"/>
  <c r="F31" i="1"/>
  <c r="F87" i="1" l="1"/>
  <c r="F30" i="1"/>
  <c r="F25" i="1"/>
  <c r="F24" i="1"/>
  <c r="F23" i="1"/>
  <c r="F21" i="1"/>
  <c r="F15" i="1"/>
  <c r="F14" i="1"/>
  <c r="F13" i="1"/>
  <c r="F8" i="1"/>
</calcChain>
</file>

<file path=xl/sharedStrings.xml><?xml version="1.0" encoding="utf-8"?>
<sst xmlns="http://schemas.openxmlformats.org/spreadsheetml/2006/main" count="736" uniqueCount="276">
  <si>
    <t>Наименование целевых показателей и индикаторов Программ</t>
  </si>
  <si>
    <t>Ед изм</t>
  </si>
  <si>
    <t xml:space="preserve">Обеспечение круглогодичного содержания автомобильных дорог </t>
  </si>
  <si>
    <t xml:space="preserve">Прирост протяженности муниципальных автомобильных дорог, соответствующих нормативным требованиям к транспортно-эксплуатационным показателям    </t>
  </si>
  <si>
    <t xml:space="preserve">Доля протяженности муниципальных автомобильных дорог, соответствующих нормативным требованиям к транспортно-эксплуатационным показателям    </t>
  </si>
  <si>
    <t>км</t>
  </si>
  <si>
    <t>%</t>
  </si>
  <si>
    <t>Подпрограмма «Молодежь Омсукчанского городского округа»</t>
  </si>
  <si>
    <t>Количество молодежи, участвующее в деятельности детских и молодежных общественных объединений, к общему количеству молодежи</t>
  </si>
  <si>
    <t>Количество молодежи, участвующее в программах по трудоустройству, профессиональному информированию и повышению квалификации, к общему количеству молодежи</t>
  </si>
  <si>
    <t>Количество молодежи, участвующее в мероприятиях по пропаганде здорового образа жизни, к общему количеству молодежи</t>
  </si>
  <si>
    <t>Количество молодежи, участвующее в мероприятиях творческой направленности, к общему количеству молодежи</t>
  </si>
  <si>
    <t>Количество молодых семей, улучшивших жилищные условия (в том числе с использованием ипотечных кредитов и займов), при оказании содействия за счет средств федерального, областного и местных бюджетов</t>
  </si>
  <si>
    <t>Доля численности детей школьного и дошкольного возраста, участников праздничного мероприятия районного уровня «День защиты детей» от общего количества детей школьного и дошкольного возраста в Омсукчанском городском округе</t>
  </si>
  <si>
    <t>Количество семей - кандидатов на получение награды «За любовь и верность»</t>
  </si>
  <si>
    <t>Доля численности детей школьного возраста, участников праздничного мероприятия районного уровня «День знаний» от общего количества детей школьного возраста в Омсукчанском городском округе</t>
  </si>
  <si>
    <t>Количество женщин, участниц мероприятия районного уровня «День Матери России»</t>
  </si>
  <si>
    <t>Подпрограмма Улучшение демографической ситуации в Омсукчанском районе</t>
  </si>
  <si>
    <t>Подпрограмма «Комплексные меры по поддержке коренных малочисленных народов Севера, проживающих на территории»</t>
  </si>
  <si>
    <t xml:space="preserve">Реставрация редких национальных экспонатов, костюмов, украшений и т.д.)    </t>
  </si>
  <si>
    <t>Коли-чество семей</t>
  </si>
  <si>
    <t>Родовых общин</t>
  </si>
  <si>
    <t>шт</t>
  </si>
  <si>
    <t>Доля объемов ЭЭ, потребляемой БУ, оплата которой осуществляются с использованием приборов учета, в общем объеме ЭЭ, потребляемой БУ на территории м/о</t>
  </si>
  <si>
    <t>Число мероприятий культурно-досуговых учреждений</t>
  </si>
  <si>
    <t>Количество посетителей учреждений культуры другого типа</t>
  </si>
  <si>
    <t>Количество клубных формирований</t>
  </si>
  <si>
    <t>Количество участников клубных формирований</t>
  </si>
  <si>
    <t>Увеличение книжного фонда</t>
  </si>
  <si>
    <t>Охват детей в возрасте 5-18 лет программами дополнительного образования</t>
  </si>
  <si>
    <t>Количество убранных несанкционированных свалок</t>
  </si>
  <si>
    <t>Количество установленных детских игровых комплексов</t>
  </si>
  <si>
    <t>Количество установленных (замененных) светильников</t>
  </si>
  <si>
    <t xml:space="preserve">Количество  высаженных деревьев   и кустарников   </t>
  </si>
  <si>
    <t>Количество аварийных ситуаций на объектах коммунального комплекса</t>
  </si>
  <si>
    <t>Промывка и опрессовка сетей теплоснабжения</t>
  </si>
  <si>
    <t>Инвентаризация сетей водоснабжения</t>
  </si>
  <si>
    <t>Промывка и очищение сетей канализации</t>
  </si>
  <si>
    <t>Установка нового оборудования на объектах коммунального комплекса</t>
  </si>
  <si>
    <t>Готовность котельных к предстоящему отопительному сезону</t>
  </si>
  <si>
    <t>Фактическое значение целевых индикаторов и показателей    Tn</t>
  </si>
  <si>
    <t>Плановое значение целевых индикаторов и показателей     Tf</t>
  </si>
  <si>
    <t>оценка  Tf/Tn*100%</t>
  </si>
  <si>
    <t>в целом по программе</t>
  </si>
  <si>
    <t>ед.</t>
  </si>
  <si>
    <t>чел.</t>
  </si>
  <si>
    <t>экз</t>
  </si>
  <si>
    <t>по подпрограмме</t>
  </si>
  <si>
    <t>всего по программе</t>
  </si>
  <si>
    <t>Удельный вес численности детей в возрасте от 1 года до 7 лет, обеспеченных дошкольным образованием в обшей численности детей дошкольного возраста</t>
  </si>
  <si>
    <t>Удельный вес численности учащихся 1 - 11-х классов, охваченных горячим питанием</t>
  </si>
  <si>
    <t>Количество общественных организаций, обеспечивающих охрану общественного порядка.</t>
  </si>
  <si>
    <t>Количество торговых объектов различных форматов</t>
  </si>
  <si>
    <t>Количество участников ярмарок</t>
  </si>
  <si>
    <t>единиц</t>
  </si>
  <si>
    <t>человек</t>
  </si>
  <si>
    <t>Количество плакатов антитеррористической литературы по тематике и профилактике экстремизма для муниципальных учреждений</t>
  </si>
  <si>
    <t>Количество изготовленных  печатных памяток по тематике противодействия экстремизму и терроризму</t>
  </si>
  <si>
    <t>Количество приобретенных и установленных баннеров по профилактике экстремизма и терроризма на территории округа</t>
  </si>
  <si>
    <t>Количество приобретенных видеоматериалов антитеррористической и антиэкстремистской  направленности</t>
  </si>
  <si>
    <t>Количество муниципальных учреждений, в которых установлены системы пожарной сигнализации</t>
  </si>
  <si>
    <t>Количество муниципальных учреждений, в которых установлены системы видеонаблюдения</t>
  </si>
  <si>
    <t>Количество муниципальных учреждений, в которых установлены АПК МЧС</t>
  </si>
  <si>
    <t>Количество муниципальных учреждений, в которых установлены охранные системы и тревожные кнопки</t>
  </si>
  <si>
    <t>Подпрограмма "Обеспечение жильем молодых семей в Омсукчанском городском округе"</t>
  </si>
  <si>
    <t>Численность учащихся, являющихся получателями стипендии главы Омсукчанского городского округа</t>
  </si>
  <si>
    <t>Доля детей, охваченных дополнительными образовательными программами, от общей численности детей и молодежи от 5 до 18 лет</t>
  </si>
  <si>
    <t>Доля инвалидов, положительно оценивающих уровень доступности приоритетных объектов и услуг в приоритетных сферах жизнедеятельности, в общей численности инвалидов в Омсукчанском городском округе</t>
  </si>
  <si>
    <t>Доля инвалидов, положительно оценивающих отношение населения к проблемам инвалидов, в общей численности опрошенных инвалидов в в Омсукчанском городском округе</t>
  </si>
  <si>
    <t>Доля доступных для инвалидов и других МГН приоритетных объектов социальной инфраструктуры в общем количестве приоритетных объектов в Омсукчанском городском округе</t>
  </si>
  <si>
    <t>Доля лиц с ограниченными возможностями здоровья, принявших участие в творческих и культурно-досуговых мероприятиях</t>
  </si>
  <si>
    <t>шт.</t>
  </si>
  <si>
    <t>Количество установленных (заменённых) опор</t>
  </si>
  <si>
    <t>Площадь заасфальтированных внутри дворовых проездов и  пешеходных дорожек</t>
  </si>
  <si>
    <t>Количество обустроенных детских площадок</t>
  </si>
  <si>
    <t>кв.м.</t>
  </si>
  <si>
    <t>2. Проведение социальной политики в Омсукчанском городском округе на 2015-2020"</t>
  </si>
  <si>
    <t>Доля земельных участков и объектов недвижимости, учтенных в ЕГРН, с границами, соответствующими требованиям законодательства Российской Федерации, в общем количестве объектов недвижимости, учтенных в Едином государственном реестре недвижимости, расположенных на территории Омсукчанского городского округа</t>
  </si>
  <si>
    <t>E= до 90%  и более - эфф. высокая;
   Е= от 70 до 90% - эфф.хорошая;
E= от 30 до 70%-эфф. удоволетв.;
E=0-30% - не удовлетв.</t>
  </si>
  <si>
    <t>чел</t>
  </si>
  <si>
    <t xml:space="preserve">кВт/
час на 1 м2
</t>
  </si>
  <si>
    <t>Гкал/м2</t>
  </si>
  <si>
    <t>м3/ч</t>
  </si>
  <si>
    <t>в том числе индивидуальных предпринимателей</t>
  </si>
  <si>
    <t>Количество переселенных граждан</t>
  </si>
  <si>
    <t xml:space="preserve">Полностью переселенных населенных пунктов </t>
  </si>
  <si>
    <t>Количество проектов муниципальных нормативных правовых актов прошедших антикоррупционную экспертизу</t>
  </si>
  <si>
    <t xml:space="preserve">Количество муниципальных служащих органов местного самоуправления муниципального образования "Омсукчанский городской округ", должности которых включены в соответствующий перечень , своевременно представляющих сведения о своих доходах, имуществе и обязательствах имущественного характера </t>
  </si>
  <si>
    <t>Предоставление финансовой поддержки  для возмещения расходов родовым общинам коренных малочисленных народов Севера  при ведении традиционного и нетрадиционного природопользования</t>
  </si>
  <si>
    <t>х</t>
  </si>
  <si>
    <t>высокая</t>
  </si>
  <si>
    <t>удовлетворительная</t>
  </si>
  <si>
    <t>Количество проведенных заседаний межведомственной комиссии по профилактике правонарушений в Омсукчанском городском округе</t>
  </si>
  <si>
    <t>Количество проведенных мероприятий, направленных на профилактику правонарушений в общественных местах и на улицах</t>
  </si>
  <si>
    <t>Количество несовершеннолетних находящихся в социально опасном положении по состоянию на конец года</t>
  </si>
  <si>
    <t>Количество проведенных мероприятий, направленных на популяризацию здорового образа жизни, профилактику табакокурения и алкоголизма.</t>
  </si>
  <si>
    <t>Доля потерь воды в централизованных системах холодного водоснабжения при транспортировке в общем объеме воды , подданной в водопроводную сеть</t>
  </si>
  <si>
    <t>Доля проб питьевой воды, не соответствующих требованиям, в общем объеме проб, отобранных по результатам производственного контроля качества питьевой воды</t>
  </si>
  <si>
    <t xml:space="preserve">Доля протяжённости сети водоснабжения соответствующие нормативам строительства и реконструкции с учетом уменьшения количества аварийных ситуаций </t>
  </si>
  <si>
    <t>Удельный расход электрической энергии , потребляемой в технологическом процессе подготовки питьевой воды, на единицу объёмна воды , отпускаемой в сеть</t>
  </si>
  <si>
    <t>Количество обустроенных  территорий общего пользования</t>
  </si>
  <si>
    <t>ед</t>
  </si>
  <si>
    <t>Доля граждан, принявших участие в решении вопросов развития городской среды, от общего количества граждан в возрасте от 14 лет, проживающих на территории Омсукчанского городского округа</t>
  </si>
  <si>
    <r>
      <t>Удельный расход ЭЭ на обеспечение БУ, расчеты за которую  осуществляются с использование приборов учета (в расчете на 1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)</t>
    </r>
  </si>
  <si>
    <r>
      <t>Изменение удельного расхода ЭЭ на обеспечение БУ, расчеты за которую осуществляются по приборам учета (в расчете на 1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)</t>
    </r>
  </si>
  <si>
    <r>
      <t>Удельный расход ТЭ на обеспечение БУ, расчеты за которую  осу-ществляются с использование при-боров учета (в расчете на 1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)</t>
    </r>
  </si>
  <si>
    <t>не удовлет</t>
  </si>
  <si>
    <t xml:space="preserve">хорошая </t>
  </si>
  <si>
    <t> 4. Развитие малого и среднего предпринимательства в Омсукчанском городском округе на 2021-2030 годы"</t>
  </si>
  <si>
    <t>Количество  СМП получивших поддержку в рамках Программы</t>
  </si>
  <si>
    <t>Количество СМП</t>
  </si>
  <si>
    <t>Количество проведенных мероприятий, направленных на профилактику правонарушений в области информационнотелекоммуникационных технологий</t>
  </si>
  <si>
    <t>Доля численности семей, воспитывающих детей-сирот и оставшихся без попечения родителей до 18 лет, и семей, воспитывающих детей-инвалидов, участников в проведении акции по поддержке от общего количества указанных семей</t>
  </si>
  <si>
    <t xml:space="preserve">Количество семей, являющихся получателями единорвременного денежного пособия при рождении ребенка </t>
  </si>
  <si>
    <t>Доля числа лиц из числа детей-сирот и оставшихся без попечения родителей в возрасте от 18 до 23 лет, которым оказана единовременная адресная социальная помощь от общей численности детей- сирот и оставшихся без попечения родителей в возрасте от 18 лет,</t>
  </si>
  <si>
    <t>Удельный вес численности учащихся, вовлеченных в систему массовых  физкультурно-спортивных мероприятий</t>
  </si>
  <si>
    <t>Количество приобретенных школьных автобусов</t>
  </si>
  <si>
    <t>Доля выпускников муниципальных общеобразовательных учреждений, получивших аттестат о среднем общем образовании</t>
  </si>
  <si>
    <t>Удельный вес численности обучающихся по программам общего образования, участвующих в олимпиадах и конкурсах различного уровня</t>
  </si>
  <si>
    <t>Удельный вес детей в возрасте 6- 18 лет, охваченных отдыхом и оздоровлением (от общего числа детей данной возрастной категории, проживающих на территории Омсукчанского муниципального округа)</t>
  </si>
  <si>
    <t>Удельный вес детей-сирот и детей, оставшихся без попечения родителей – воспитанников государственных образовательных организаций, охваченных отдыхом и оздоровлением</t>
  </si>
  <si>
    <t>Удельный вес подростков «группы риска», охваченных всеми формами отдыха, оздоровления и занятости (к общему числу детей, состоящих на различных видах профилактического учёта)</t>
  </si>
  <si>
    <t>Доля детей в возрасте от 5 до 18 лет, получающих дополнительное образование с использованием сертификата дополнительного образования, в общей численности детей, получающих дополнительное образование за счет бюджетных средств (за исключением обучающихся в детских школах искусств)</t>
  </si>
  <si>
    <t xml:space="preserve">Доля детей в возрасте от 5 до 18 лет, использующих сертификаты дополнительного образования в статусе сертификатов персонифицированного финансирования </t>
  </si>
  <si>
    <t xml:space="preserve"> по программе</t>
  </si>
  <si>
    <t>доля граждан округа, систематически занимающихся физической культурой и спортом, от общей численности населения округа</t>
  </si>
  <si>
    <t>доля занимающихся в возрасте 7-18 лет в спортивной школе п. Омсукчан в общей численности данной возрастной группы.</t>
  </si>
  <si>
    <t>доля  подготовленных спортсменов массовых разрядов в общей численности осваивающих программы спортивной подготовки.</t>
  </si>
  <si>
    <t>доля обучающихся, систематически занимающихся физической культурой и спортом, в общей численности занимающихся</t>
  </si>
  <si>
    <t>количество детей, занимающихся в спортивных школах</t>
  </si>
  <si>
    <t>удельный вес численности занимающихся в спортивной школе, участвующих в спортивных соревнованиях, в общей численности занимающихся в спортивной школе.</t>
  </si>
  <si>
    <t>количество жителей Омсукчанского городского округа, систематически  занимающихся физической культурой и спортом</t>
  </si>
  <si>
    <t>количество проведенных окружных соревнований</t>
  </si>
  <si>
    <t>количество участия в областных соревнованиях</t>
  </si>
  <si>
    <t>кол-во статей,  информации в СМИ  по  развитию физиче-ской культуры и спорта</t>
  </si>
  <si>
    <t>Количество принятых муниципальных нормативных правовых актов, направленных на охрану земель</t>
  </si>
  <si>
    <t xml:space="preserve">Вовлечение в оборот неиспользуемых
 земель
 </t>
  </si>
  <si>
    <t>Количество разме-щенных на официаль-ном сайте админи-страции и на инфор-мационных стендах информационных материалов, касаю-щихся пользования и охраны земель</t>
  </si>
  <si>
    <t>Проведение проверок в рамках муници-пального земельного контроля</t>
  </si>
  <si>
    <t>Количество квартир, предоставленных гражданам взамен жилых помещений, расположенных в аварийных домах</t>
  </si>
  <si>
    <t xml:space="preserve">Количество отремонтированных пустующих квартир муниципального жилищного фонда для переселения граждан из жилых помещений непригодных для проживаний
 </t>
  </si>
  <si>
    <t>Количество отремонтированных пустующих квартир муниципального жилищного фонда для переселения граждан из аварийного жилищного фонда</t>
  </si>
  <si>
    <t>Количество квартир, собственникам которых было предоставлено возмещение за изымаемое жилое помещение</t>
  </si>
  <si>
    <t>13. Формирование доступной среды в Омсукчанском городском округе на 2021-2030 г.г.</t>
  </si>
  <si>
    <t>8. Развитие культуры в Омсукчанском городском округе на 2021-2030  годы</t>
  </si>
  <si>
    <t>Согздание модельных библиотек, нац проект "Культура"</t>
  </si>
  <si>
    <t>Количество посещений библиотеки в расчете на 1 тыс. жит.</t>
  </si>
  <si>
    <t>Количество выпускаемых СМИ печатных изданий</t>
  </si>
  <si>
    <t>тыс.экз</t>
  </si>
  <si>
    <t>Количество  муниципальных служащих, лиц, замещающих муниципальные должности, а так же лиц являющихся участниками резерва управленческих кадров Магаданской области, получивших дополнительное профессиональное образование (профессиональная переподготовка, повышение квалификации, стажировка, второе высшее образование)</t>
  </si>
  <si>
    <t>Количество приобретенного оборудования для материально-технического оснащения органов МСУ</t>
  </si>
  <si>
    <t>Количество квартир отдельных категорий граждан оборудованных системами и (или) средствами противопожарной защиты</t>
  </si>
  <si>
    <t>1. «Развитие транспортной инфраструктуры Омсукчанского городского округа на 2018-2022 годы»</t>
  </si>
  <si>
    <t>3. Развитие системы образования в Омсукчанском городском округе на 2021-2030г.г</t>
  </si>
  <si>
    <t>6. Содействие расселению граждан, проживающих в неперспективных населенных пунктах Омсукчанского городского округа в 2015-2023 годах»</t>
  </si>
  <si>
    <t>    5. Развитие муниципальной службы муниципального образования "Омсукчанский городской округ" на 2021-2030 годы</t>
  </si>
  <si>
    <t xml:space="preserve">9. Энергосбережение и повышение энергетической эффективности в Омсукчанском городском округе на 2021-2024 годы </t>
  </si>
  <si>
    <t xml:space="preserve"> 10. Благоустройство территории Омсукчанского городского округа на 2021-2025 годы</t>
  </si>
  <si>
    <t xml:space="preserve">  12. Комплексное развитие систем коммунальной инфраструктуры Омсукчанского городского округа на 2019-2023 годы</t>
  </si>
  <si>
    <t xml:space="preserve"> 14. Профилактика экстремизма и терроризма на территории Омсукчанского городского округа на 2021-2030 годы»</t>
  </si>
  <si>
    <t>15. Формирование современной городской среды в Омсукчанском городском округе в 2018-2024годы.</t>
  </si>
  <si>
    <t>Доля объемов ТЭ, потребляемой МУ, оплата которой осуществляются с использованием приборов учета, в общем объеме ТЭ, потребляемой МУ на территории м/о</t>
  </si>
  <si>
    <t>Удельный расход воды на снабжение МУ, расчеты за которую осуществляются с использованием приборов учета (в расчете на 1 человека)</t>
  </si>
  <si>
    <t>Доля объемов воды, потребляемой МУ, оплата которой осуществляются с использованием приборов учета, в общем объеме воды, потребляемой МУ на территории м/о</t>
  </si>
  <si>
    <t>Степень оснащения информационными системами, нормативно правовой базой</t>
  </si>
  <si>
    <t>Оценка эффективности муниципальных программ за 2022 год</t>
  </si>
  <si>
    <t xml:space="preserve">Количество выданных книг, документов </t>
  </si>
  <si>
    <t>тыс.ед.</t>
  </si>
  <si>
    <t>Количество обустроенных дворовых территорий</t>
  </si>
  <si>
    <t>Количество установленных (замененных ) элементов благоустройства (урн, скамеек и т.д)</t>
  </si>
  <si>
    <t>Оплата электроэнергии, потребляемой для нужд уличного освещения</t>
  </si>
  <si>
    <t>Количество отловленных животных</t>
  </si>
  <si>
    <t>11. Развитие торговли на территории Омсукчанского городского округа на 2021-2025годы</t>
  </si>
  <si>
    <t>Количество областных универсальных совместных ярмарок товаров</t>
  </si>
  <si>
    <t>км.</t>
  </si>
  <si>
    <t>Удельный вес количества лиц, с установленным впервые в жизни диагнозом "наркомания", в сравнении с уровнем 2021 года</t>
  </si>
  <si>
    <t>Удельный вес количества выявленных лиц, употребляющих наркотические средства с вредными последствиями для здоровья, в сравнении с уровнем 2021 года.</t>
  </si>
  <si>
    <t>Доля детей и подростков в возрасте от 11 до 35 лет, ежегодно вовлеченных в профилактические мероприятия, по отношению к общей численности указанной категории</t>
  </si>
  <si>
    <t>Удельный вес количества лиц с диагнозом "наркомания", состоящих на профилактическом учете у врача нарколога, находящихся в ремиссии более двух лет</t>
  </si>
  <si>
    <t>18. Профилактика правонарушений и обеспечение общественной безопасности на территории Омсукчанского городского округа на 2022-2031 годы</t>
  </si>
  <si>
    <t>19. "О противодействии коррупции в администрации Омсукчанского городского округа" на 2022 - 2024 годы"</t>
  </si>
  <si>
    <t>23. " Развитие системы обращения с твердыми коммунальными отходами на территории Омсукчанского городского округа" на 2022-2026 годы</t>
  </si>
  <si>
    <t>21. Охрана земель 2021-2030 годы</t>
  </si>
  <si>
    <t>20. Чистая вода 2020-2024 годы</t>
  </si>
  <si>
    <t>22. «Переселение граждан из аварийного жилищного фонда и оптимизация 
жилищного фонда на территории Омсукчанского городского округа» 2021-2025 годы</t>
  </si>
  <si>
    <t>Объем ликвидированных несанкционированных свалок</t>
  </si>
  <si>
    <t>м3</t>
  </si>
  <si>
    <t xml:space="preserve">Разработка проектно-сметной документации (в том числе выполнение инженерных изысканий) на объекте размещения отходов
</t>
  </si>
  <si>
    <t>Количество обустроенных площадок ТКО</t>
  </si>
  <si>
    <t>Количество приобретенных специализированных контейнеров для сбора отходов</t>
  </si>
  <si>
    <t>Количество созданных мест сбора и накопления ртутьсодержащих отходов</t>
  </si>
  <si>
    <t>Доля обустройство действующего полигона</t>
  </si>
  <si>
    <t>7. Развитие физической культуры и спорта в Омсукчанском городском округе на 2021-2030 годы</t>
  </si>
  <si>
    <t xml:space="preserve">Количество посещений платных </t>
  </si>
  <si>
    <t>16. Проведение комплексных кадастровых работ на территории муниципального образования "Омсукчанскийгородской округ" на 2017-2022 годы</t>
  </si>
  <si>
    <t>17. Комплексные меры противодействия злоупотреблению наркотическими средствами и их незаконному обороту на территории Омсукчанского городского округа на 2022 - 2031 годы"</t>
  </si>
  <si>
    <t>Проведение ремонта автомобильных дорог и мостов</t>
  </si>
  <si>
    <t>Оценка эффективности муниципальных программ за 2023 год</t>
  </si>
  <si>
    <t>1. «Развитие транспортной инфраструктуры Омсукчанского муниципального округа на 2018-2025 годы»</t>
  </si>
  <si>
    <t>2. Проведение социальной политики в Омсукчанском муниципальном округе на 2015-2030"</t>
  </si>
  <si>
    <t>3. Развитие системы образования в Омсукчанском муниципальном округе на 2021-2030г.г</t>
  </si>
  <si>
    <t> 4. Развитие малого и среднего предпринимательства в Омсукчанском муниципальном округе на 2021-2030 годы"</t>
  </si>
  <si>
    <t>    5. Развитие муниципальной службы муниципального образования "Омсукчанский муниципальный округ" на 2021-2030 годы</t>
  </si>
  <si>
    <t>Прирост отремонтированных автомобильных дорог</t>
  </si>
  <si>
    <t xml:space="preserve">км </t>
  </si>
  <si>
    <t xml:space="preserve">Общая  протяженность автомобильных дорог, соответствующих нормативным требованиям к транспортно-эксплуатационным показателям    </t>
  </si>
  <si>
    <t>Подпрограмма «Молодежь Омсукчанского муниципального округа»</t>
  </si>
  <si>
    <t>Подпрограмма "Обеспечение жильем молодых семей в Омсукчанском муниципальном округе"</t>
  </si>
  <si>
    <t>Доля численности детей школьного и дошкольного возраста, участников праздничного мероприятия районного уровня «День защиты детей» от общего количества детей школьного и дошкольного возраста в Омсукчанском муниципальном округе</t>
  </si>
  <si>
    <t>Доля численности детей школьного возраста, участников праздничного мероприятия районного уровня «День знаний» от общего количества детей школьного возраста в Омсукчанском муниципальном округе</t>
  </si>
  <si>
    <t>Численность учащихся, являющихся получателями стипендии главы Омсукчанского муниципального округа</t>
  </si>
  <si>
    <t>Доля молодежи, участвующей в деятельности детских и молодежных общественных объединений, в общем количестве молодежи</t>
  </si>
  <si>
    <t>Доля  молодежи, участвующей в программах по трудоустройству, профессиональному информированию и повышению квалификации, к общему количеству молодежи</t>
  </si>
  <si>
    <t>Увеличение численности детей и молодежи в возрасте до35 лет, вовлеченных в социально активную деятельность через увеличение охвата патриотическими проектами</t>
  </si>
  <si>
    <t>тыс.человек</t>
  </si>
  <si>
    <t>Количество молодежи, вовлеченной в развитие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</si>
  <si>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Доля молодежи, участвующей в мероприятиях по пропаганде здорового образа жизни, к общему количеству молодежи</t>
  </si>
  <si>
    <t>Доля молодежи, участвующее в мероприятиях творческой направленности, к общему количеству молодежи</t>
  </si>
  <si>
    <t>Доля числа лиц из категории незащищенных слоев населения (одиноко проживающих и неработающих пенсионеров, инвалидов, из числа малоимущих семей, одиноко проживающих малоимущих граждан, неработающих пенсионеров старше 60 лет, другим граждан, попавших в трудную жизненную ситуацию), которым оказана адресная социальная помощь, в общей численности лиц из категории незащищенных слоев населения</t>
  </si>
  <si>
    <t>Количество неработающих пенсионеров старше 60 лет, имеющих звание «Ветеран труда Омсукчанско­го района», получающих ежемесячную выплату</t>
  </si>
  <si>
    <t>Количество неработающих пенсионеров старше 60 лет, по­лучателей бесплатной подписки на газету «Омсукчан­ские вести»</t>
  </si>
  <si>
    <t>Количество участников ВОВ, получающих единовременную денежную вы­плату к празднованию 9 мая «День Победы».</t>
  </si>
  <si>
    <t>Количество неработающих пенсионеров, участников праздничного мероприятия: «День ветерана труда Ом­сукчанского района»</t>
  </si>
  <si>
    <t>Количество неработающих пенсионеров старше 65 лет, участников праздничного мероприятия: «День пожи­лого человека».</t>
  </si>
  <si>
    <t>Количество родовых общин, являющихся получателями финансовой поддержки в виде субсидий для возмещения расходов родовым общинам коренных малочисленных народов Севера на улучшение материально-технической базы</t>
  </si>
  <si>
    <t>Количество отреставрированных редких национальных экспонатов, костюмов, украшений и т.д.)</t>
  </si>
  <si>
    <t>Подпрограмма "Содействие развитию институтов гражданского общества, укреплению единства российской нации и гармонизации межнациональных отношений на территории Омсукчанского муниципального округа"</t>
  </si>
  <si>
    <t>Доля граждан, вовлеченных в социально значимую деятельность, в общем количестве жителей Омсукчанского муниципального округа</t>
  </si>
  <si>
    <t>Количество окружных массовых мероприятий патриотической направленности</t>
  </si>
  <si>
    <t>Количество акций, конкурсов, викторин по патриотической тематике</t>
  </si>
  <si>
    <t>Численность участников (посетителей) мероприятий, ориентированных на укрепление гражданского единства</t>
  </si>
  <si>
    <t>Количество мероприятий (выставок, конкурсов, фестивалей и т.п.), направленных на формирование гражданского патриотизма</t>
  </si>
  <si>
    <t>Доля детей, использующих сертификаты на получение дополнительного образования в рамках системы персонифицированного финансирования, от общей численности детей и молодежи от 5 до 18 лет</t>
  </si>
  <si>
    <t>6. Развитие физической культуры и спорта в Омсукчанском муниципальном округе на 2021-2030 годы</t>
  </si>
  <si>
    <t>7. Развитие культуры в Омсукчанском муниципальном округе на 2021-2030  годы</t>
  </si>
  <si>
    <t xml:space="preserve">8. Энергосбережение и повышение энергетической эффективности в Омсукчанском муниципальном округе на 2021-2024 годы </t>
  </si>
  <si>
    <t>9. Благоустройство территории Омсукчанского муниципального округа на 2021-2025 годы</t>
  </si>
  <si>
    <t>10. Развитие торговли на территории Омсукчанского муниципального округа на 2021-2025годы</t>
  </si>
  <si>
    <t xml:space="preserve">  11. Комплексное развитие систем коммунальной инфраструктуры Омсукчанского муниципального округа на 2019-2023 годы</t>
  </si>
  <si>
    <t>12. Формирование доступной среды в Омсукчанском муниципальном округе на 2021-2030 г.г.</t>
  </si>
  <si>
    <t xml:space="preserve"> 13. Профилактика экстремизма и терроризма на территории Омсукчанского муниципального округа на 2021-2030 годы»</t>
  </si>
  <si>
    <t>14. Формирование современной городской среды в Омсукчанском муниципальном округе в 2018-2024годы.</t>
  </si>
  <si>
    <t>15. Комплексные меры противодействия злоупотреблению наркотическими средствами и их незаконному обороту на территории Омсукчанского муниципального округа на 2022 - 2031 годы"</t>
  </si>
  <si>
    <t>16. Профилактика правонарушений и обеспечение общественной безопасности на территории Омсукчанского муниципального округа на 2022-2031 годы</t>
  </si>
  <si>
    <t>17. "О противодействии коррупции в администрации Омсукчанского муниципального округа" на 2022 - 2024 годы"</t>
  </si>
  <si>
    <t>18. Чистая вода 2020-2024 годы</t>
  </si>
  <si>
    <t>19. Охрана земель 2021-2030 годы</t>
  </si>
  <si>
    <t>20. «Переселение граждан из аварийного жилищного фонда и оптимизация 
жилищного фонда на территории Омсукчанского муниципального округа» 2021-2025 годы</t>
  </si>
  <si>
    <t>21. " Развитие системы обращения с твердыми коммунальными отходами на территории Омсукчанского муниципального округа" на 2022-2026 годы</t>
  </si>
  <si>
    <t>Количество  подготовленных спортсменов массовых разрядов в общей численности осваивающих программы спортивной подготовки.</t>
  </si>
  <si>
    <t>Количество обучающихся, систематически занимающихся физической культурой и спортом, в общей численности занимающихся</t>
  </si>
  <si>
    <t>Доля граждан округа, систематически занимающихся физической культурой и спортом, от общей численности населения округа</t>
  </si>
  <si>
    <t>Доля занимающихся в возрасте 7-18 лет в спортивной школе п. Омсукчан в общей численности данной возрастной группы.</t>
  </si>
  <si>
    <t>Удельный вес численности занимающихся в спортивной школе, участвующих в спортивных соревнованиях, в общей численности занимающихся в спортивной школе.</t>
  </si>
  <si>
    <t>Количество жителей Омсукчанского муниципального округа, систематически  занимающихся физической культурой и спортом</t>
  </si>
  <si>
    <t>Количество проведенных окружных соревнований</t>
  </si>
  <si>
    <t>Количество участия в областных соревнованиях</t>
  </si>
  <si>
    <t>Кол-во статей,  информации в СМИ  по  развитию физиче-ской культуры и спорта</t>
  </si>
  <si>
    <t>Количество посещений платных культурно-массовых мероприятий</t>
  </si>
  <si>
    <t>Объем увеличения книжного фонда</t>
  </si>
  <si>
    <t>Удельный расход ЭЭ на обеспечение МУ, расчеты за которую  осуществляются с использование приборов учета (в расчете на 1 м2)</t>
  </si>
  <si>
    <t>Изменение удельного расхода ЭЭ на обеспечение БУ, расчеты за которую осуществляются по приборам учета (в расчете на 1 м2)</t>
  </si>
  <si>
    <t>Доля объемов ЭЭ, потребляемой МУ, оплата которой осуществляются с использованием приборов учета, в общем объеме ЭЭ, потребляемой МУ на территории м/о</t>
  </si>
  <si>
    <r>
      <t>Удельный расход ТЭ на обеспечение МУ, расчеты за которую  осу-ществляются с использование при-боров учета (в расчете на 1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)</t>
    </r>
  </si>
  <si>
    <t>Доля инвалидов, положительно оценивающих уровень доступности приоритетных объектов и услуг в приоритетных сферах жизнедеятельности, в общей численности инвалидов в Омсукчанском муниципальном округе</t>
  </si>
  <si>
    <t>Доля инвалидов, положительно оценивающих отношение населения к проблемам инвалидов, в общей численности опрошенных инвалидов в  Омсукчанском муниципальном округе</t>
  </si>
  <si>
    <t>Количество проведенных заседаний межведомственной комиссии по профилактике правонарушений в Омсукчанском муниципальном округе</t>
  </si>
  <si>
    <t>Количество расселенных жилых помещений, расположенных в аварийных многоквартирных домах</t>
  </si>
  <si>
    <t>Количество квартир, предоставленных гражданам взамен изымаемых жилых помещений</t>
  </si>
  <si>
    <t>22. Муниципальная программа "Укрепление общественного здоровья, формирование здорового образа жизни и профилактика неинфекционных заболеваний населения на территории Омсукчанского муниципального округа" 2023-2024 годы"</t>
  </si>
  <si>
    <t>Выявление и коррекции факторов риска основных хронических неинфекционных заболеваний у населения Омсукчанского муниципального округа</t>
  </si>
  <si>
    <t xml:space="preserve">23. «Защита населения и территории от чрезвычайных ситуаций и обеспечение пожарной безопасности на территории Омсукчанского муниципального округа» на 2023-2032годы </t>
  </si>
  <si>
    <t>качество оповещения руководящего состава спасательных служб и населения муниципального округа об угрозе или возникновении чрезвычайной ситуаций, а также о ходе их ликвидации</t>
  </si>
  <si>
    <t>количество проведенных мероприятий по пропаганде в области защиты населения и территории от чрезвычайных ситуаций и безопасности жизнедеятельности</t>
  </si>
  <si>
    <t>количество должностных лиц и специалистов гражданской обороны муниципального звена территориальной подсистемы предупреждения и ликвидации чрезвычайных ситуаций прошедшие обучение в сфере ГО и ЧС</t>
  </si>
  <si>
    <t>снижение случаев угроз возникновения чрезвычайных ситуаций природного и техногенного характера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</si>
</sst>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trike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/>
    <xf numFmtId="0" fontId="0" fillId="0" borderId="8" xfId="0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Fill="1"/>
    <xf numFmtId="0" fontId="12" fillId="4" borderId="1" xfId="0" applyFont="1" applyFill="1" applyBorder="1" applyAlignment="1">
      <alignment horizontal="justify" vertical="top" wrapText="1"/>
    </xf>
    <xf numFmtId="0" fontId="13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6" fillId="4" borderId="1" xfId="0" applyFont="1" applyFill="1" applyBorder="1" applyAlignment="1">
      <alignment horizontal="justify" vertical="top" wrapText="1"/>
    </xf>
    <xf numFmtId="0" fontId="16" fillId="4" borderId="1" xfId="0" applyFont="1" applyFill="1" applyBorder="1" applyAlignment="1">
      <alignment horizontal="justify" vertical="center" wrapText="1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164" fontId="18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Fill="1" applyBorder="1" applyAlignment="1">
      <alignment horizontal="justify" vertical="top" wrapText="1"/>
    </xf>
    <xf numFmtId="0" fontId="15" fillId="0" borderId="1" xfId="0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vertical="top" wrapText="1"/>
    </xf>
    <xf numFmtId="0" fontId="8" fillId="4" borderId="4" xfId="0" applyFont="1" applyFill="1" applyBorder="1" applyAlignment="1">
      <alignment horizontal="justify" vertical="center" wrapText="1"/>
    </xf>
    <xf numFmtId="0" fontId="19" fillId="4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justify" vertical="top" wrapText="1"/>
    </xf>
    <xf numFmtId="0" fontId="10" fillId="0" borderId="6" xfId="0" applyFont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justify" vertical="center" wrapText="1"/>
    </xf>
    <xf numFmtId="0" fontId="10" fillId="4" borderId="3" xfId="0" applyFont="1" applyFill="1" applyBorder="1"/>
    <xf numFmtId="0" fontId="10" fillId="4" borderId="3" xfId="0" applyFont="1" applyFill="1" applyBorder="1" applyAlignment="1">
      <alignment horizontal="center" vertical="center"/>
    </xf>
    <xf numFmtId="2" fontId="16" fillId="4" borderId="3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wrapText="1"/>
    </xf>
    <xf numFmtId="0" fontId="10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6" fillId="5" borderId="6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justify" vertical="top" wrapText="1"/>
    </xf>
    <xf numFmtId="0" fontId="10" fillId="0" borderId="1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21" fillId="4" borderId="1" xfId="0" applyFont="1" applyFill="1" applyBorder="1"/>
    <xf numFmtId="0" fontId="16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justify" wrapText="1"/>
    </xf>
    <xf numFmtId="0" fontId="17" fillId="0" borderId="0" xfId="0" applyFont="1"/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>
      <alignment horizontal="justify" vertical="top" wrapText="1"/>
    </xf>
    <xf numFmtId="0" fontId="16" fillId="4" borderId="4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wrapText="1"/>
    </xf>
    <xf numFmtId="0" fontId="18" fillId="4" borderId="1" xfId="0" applyFont="1" applyFill="1" applyBorder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top" wrapText="1"/>
    </xf>
    <xf numFmtId="164" fontId="15" fillId="8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wrapText="1"/>
    </xf>
    <xf numFmtId="2" fontId="16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16" fillId="4" borderId="0" xfId="0" applyFont="1" applyFill="1" applyBorder="1" applyAlignment="1">
      <alignment horizontal="justify" vertical="center" wrapText="1"/>
    </xf>
    <xf numFmtId="0" fontId="10" fillId="4" borderId="0" xfId="0" applyFont="1" applyFill="1" applyBorder="1"/>
    <xf numFmtId="0" fontId="10" fillId="4" borderId="0" xfId="0" applyFont="1" applyFill="1" applyBorder="1" applyAlignment="1">
      <alignment horizontal="center" vertical="center"/>
    </xf>
    <xf numFmtId="164" fontId="18" fillId="4" borderId="0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justify" vertical="top" wrapText="1"/>
    </xf>
    <xf numFmtId="0" fontId="10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10" fillId="0" borderId="5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wrapText="1"/>
    </xf>
    <xf numFmtId="0" fontId="8" fillId="7" borderId="4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0" fontId="8" fillId="7" borderId="2" xfId="0" applyFont="1" applyFill="1" applyBorder="1" applyAlignment="1">
      <alignment horizontal="center" vertical="top" wrapText="1"/>
    </xf>
    <xf numFmtId="0" fontId="8" fillId="7" borderId="4" xfId="0" applyFont="1" applyFill="1" applyBorder="1" applyAlignment="1">
      <alignment horizontal="center" vertical="top" wrapText="1"/>
    </xf>
    <xf numFmtId="0" fontId="8" fillId="7" borderId="5" xfId="0" applyFont="1" applyFill="1" applyBorder="1" applyAlignment="1">
      <alignment horizontal="center" vertical="top" wrapText="1"/>
    </xf>
    <xf numFmtId="0" fontId="16" fillId="3" borderId="9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top" wrapText="1"/>
    </xf>
    <xf numFmtId="0" fontId="8" fillId="6" borderId="4" xfId="0" applyFont="1" applyFill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top" wrapText="1"/>
    </xf>
    <xf numFmtId="0" fontId="19" fillId="6" borderId="4" xfId="0" applyFont="1" applyFill="1" applyBorder="1" applyAlignment="1">
      <alignment horizontal="center" vertical="top" wrapText="1"/>
    </xf>
    <xf numFmtId="0" fontId="19" fillId="6" borderId="5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top" wrapText="1"/>
    </xf>
    <xf numFmtId="0" fontId="8" fillId="6" borderId="9" xfId="0" applyFont="1" applyFill="1" applyBorder="1" applyAlignment="1">
      <alignment horizontal="center" vertical="top" wrapText="1"/>
    </xf>
    <xf numFmtId="0" fontId="8" fillId="6" borderId="7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16" fillId="6" borderId="5" xfId="0" applyFont="1" applyFill="1" applyBorder="1" applyAlignment="1">
      <alignment horizontal="center" vertical="top" wrapText="1"/>
    </xf>
    <xf numFmtId="0" fontId="14" fillId="7" borderId="4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/>
    </xf>
    <xf numFmtId="0" fontId="22" fillId="6" borderId="5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wrapText="1"/>
    </xf>
    <xf numFmtId="0" fontId="14" fillId="7" borderId="5" xfId="0" applyFont="1" applyFill="1" applyBorder="1" applyAlignment="1">
      <alignment horizontal="center" wrapText="1"/>
    </xf>
    <xf numFmtId="2" fontId="10" fillId="4" borderId="3" xfId="0" applyNumberFormat="1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00FFFF"/>
      <color rgb="FF66CCFF"/>
      <color rgb="FF0099FF"/>
      <color rgb="FFF692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2"/>
  <sheetViews>
    <sheetView tabSelected="1" view="pageBreakPreview" zoomScale="80" zoomScaleNormal="80" zoomScaleSheetLayoutView="80" workbookViewId="0">
      <pane xSplit="1" ySplit="3" topLeftCell="B199" activePane="bottomRight" state="frozen"/>
      <selection pane="topRight" activeCell="B1" sqref="B1"/>
      <selection pane="bottomLeft" activeCell="A4" sqref="A4"/>
      <selection pane="bottomRight" activeCell="I207" sqref="I207"/>
    </sheetView>
  </sheetViews>
  <sheetFormatPr defaultRowHeight="15" x14ac:dyDescent="0.25"/>
  <cols>
    <col min="1" max="1" width="4.85546875" customWidth="1"/>
    <col min="2" max="2" width="56.28515625" customWidth="1"/>
    <col min="3" max="3" width="8.7109375" customWidth="1"/>
    <col min="4" max="4" width="15.5703125" customWidth="1"/>
    <col min="5" max="5" width="15.42578125" customWidth="1"/>
    <col min="6" max="6" width="11.7109375" customWidth="1"/>
    <col min="7" max="7" width="18" style="98" customWidth="1"/>
  </cols>
  <sheetData>
    <row r="1" spans="1:7" ht="9" customHeight="1" x14ac:dyDescent="0.25"/>
    <row r="2" spans="1:7" ht="26.25" customHeight="1" x14ac:dyDescent="0.25">
      <c r="A2" s="128" t="s">
        <v>197</v>
      </c>
      <c r="B2" s="129"/>
      <c r="C2" s="129"/>
      <c r="D2" s="129"/>
      <c r="E2" s="129"/>
      <c r="F2" s="130"/>
    </row>
    <row r="3" spans="1:7" ht="112.5" customHeight="1" x14ac:dyDescent="0.25">
      <c r="A3" s="8"/>
      <c r="B3" s="12" t="s">
        <v>0</v>
      </c>
      <c r="C3" s="13" t="s">
        <v>1</v>
      </c>
      <c r="D3" s="14" t="s">
        <v>41</v>
      </c>
      <c r="E3" s="14" t="s">
        <v>40</v>
      </c>
      <c r="F3" s="12" t="s">
        <v>42</v>
      </c>
      <c r="G3" s="99" t="s">
        <v>78</v>
      </c>
    </row>
    <row r="4" spans="1:7" ht="44.25" customHeight="1" x14ac:dyDescent="0.25">
      <c r="A4" s="9"/>
      <c r="B4" s="131" t="s">
        <v>198</v>
      </c>
      <c r="C4" s="132"/>
      <c r="D4" s="132"/>
      <c r="E4" s="132"/>
      <c r="F4" s="133"/>
      <c r="G4" s="100"/>
    </row>
    <row r="5" spans="1:7" ht="31.5" x14ac:dyDescent="0.25">
      <c r="B5" s="41" t="s">
        <v>2</v>
      </c>
      <c r="C5" s="69" t="s">
        <v>5</v>
      </c>
      <c r="D5" s="23">
        <v>13.462999999999999</v>
      </c>
      <c r="E5" s="23">
        <v>13.462999999999999</v>
      </c>
      <c r="F5" s="38">
        <f>E5/D5*100</f>
        <v>100</v>
      </c>
      <c r="G5" s="100"/>
    </row>
    <row r="6" spans="1:7" ht="73.5" customHeight="1" x14ac:dyDescent="0.25">
      <c r="B6" s="118" t="s">
        <v>203</v>
      </c>
      <c r="C6" s="37" t="s">
        <v>5</v>
      </c>
      <c r="D6" s="23">
        <v>1</v>
      </c>
      <c r="E6" s="23">
        <v>0</v>
      </c>
      <c r="F6" s="38">
        <f>E6/D6*100</f>
        <v>0</v>
      </c>
      <c r="G6" s="100"/>
    </row>
    <row r="7" spans="1:7" ht="50.25" customHeight="1" x14ac:dyDescent="0.25">
      <c r="B7" s="118"/>
      <c r="C7" s="37" t="s">
        <v>6</v>
      </c>
      <c r="D7" s="23">
        <v>7.42</v>
      </c>
      <c r="E7" s="23">
        <v>0</v>
      </c>
      <c r="F7" s="38">
        <f>E7/D7*100</f>
        <v>0</v>
      </c>
      <c r="G7" s="100"/>
    </row>
    <row r="8" spans="1:7" ht="50.25" customHeight="1" x14ac:dyDescent="0.25">
      <c r="B8" s="119" t="s">
        <v>205</v>
      </c>
      <c r="C8" s="37" t="s">
        <v>204</v>
      </c>
      <c r="D8" s="23">
        <v>1.31</v>
      </c>
      <c r="E8" s="23">
        <v>1.31</v>
      </c>
      <c r="F8" s="38">
        <f t="shared" ref="F8:F9" si="0">E8/D8*100</f>
        <v>100</v>
      </c>
      <c r="G8" s="100"/>
    </row>
    <row r="9" spans="1:7" ht="50.25" customHeight="1" x14ac:dyDescent="0.25">
      <c r="B9" s="118"/>
      <c r="C9" s="37" t="s">
        <v>6</v>
      </c>
      <c r="D9" s="23">
        <v>9.73</v>
      </c>
      <c r="E9" s="23">
        <v>9.73</v>
      </c>
      <c r="F9" s="38">
        <f t="shared" si="0"/>
        <v>100</v>
      </c>
      <c r="G9" s="100"/>
    </row>
    <row r="10" spans="1:7" ht="43.5" customHeight="1" x14ac:dyDescent="0.25">
      <c r="B10" s="26" t="s">
        <v>43</v>
      </c>
      <c r="C10" s="25"/>
      <c r="D10" s="45">
        <f>SUM(D5:D9)</f>
        <v>32.923000000000002</v>
      </c>
      <c r="E10" s="45">
        <f>SUM(E5:E9)</f>
        <v>24.503</v>
      </c>
      <c r="F10" s="30">
        <f>E10/D10*100</f>
        <v>74.4251738905932</v>
      </c>
      <c r="G10" s="11" t="s">
        <v>107</v>
      </c>
    </row>
    <row r="11" spans="1:7" ht="42" customHeight="1" x14ac:dyDescent="0.25">
      <c r="A11" s="2"/>
      <c r="B11" s="134" t="s">
        <v>199</v>
      </c>
      <c r="C11" s="134"/>
      <c r="D11" s="134"/>
      <c r="E11" s="134"/>
      <c r="F11" s="135"/>
      <c r="G11" s="100"/>
    </row>
    <row r="12" spans="1:7" ht="31.5" customHeight="1" x14ac:dyDescent="0.25">
      <c r="B12" s="136" t="s">
        <v>206</v>
      </c>
      <c r="C12" s="137"/>
      <c r="D12" s="137"/>
      <c r="E12" s="137"/>
      <c r="F12" s="138"/>
      <c r="G12" s="100"/>
    </row>
    <row r="13" spans="1:7" ht="45.6" customHeight="1" x14ac:dyDescent="0.25">
      <c r="B13" s="22" t="s">
        <v>211</v>
      </c>
      <c r="C13" s="37" t="s">
        <v>6</v>
      </c>
      <c r="D13" s="37">
        <v>11</v>
      </c>
      <c r="E13" s="37">
        <v>15</v>
      </c>
      <c r="F13" s="38">
        <f t="shared" ref="F13:F19" si="1">E13/D13*100</f>
        <v>136.36363636363635</v>
      </c>
      <c r="G13" s="100"/>
    </row>
    <row r="14" spans="1:7" ht="66.75" customHeight="1" x14ac:dyDescent="0.25">
      <c r="B14" s="22" t="s">
        <v>212</v>
      </c>
      <c r="C14" s="37" t="s">
        <v>6</v>
      </c>
      <c r="D14" s="37">
        <v>9</v>
      </c>
      <c r="E14" s="37">
        <v>3</v>
      </c>
      <c r="F14" s="38">
        <f t="shared" si="1"/>
        <v>33.333333333333329</v>
      </c>
      <c r="G14" s="100"/>
    </row>
    <row r="15" spans="1:7" ht="63" x14ac:dyDescent="0.25">
      <c r="B15" s="22" t="s">
        <v>213</v>
      </c>
      <c r="C15" s="37" t="s">
        <v>214</v>
      </c>
      <c r="D15" s="37">
        <v>0.33</v>
      </c>
      <c r="E15" s="37">
        <v>0.33</v>
      </c>
      <c r="F15" s="38">
        <f t="shared" si="1"/>
        <v>100</v>
      </c>
      <c r="G15" s="100"/>
    </row>
    <row r="16" spans="1:7" ht="94.5" x14ac:dyDescent="0.25">
      <c r="B16" s="22" t="s">
        <v>215</v>
      </c>
      <c r="C16" s="37" t="s">
        <v>214</v>
      </c>
      <c r="D16" s="37">
        <v>2.3E-2</v>
      </c>
      <c r="E16" s="37">
        <v>0.23</v>
      </c>
      <c r="F16" s="38">
        <f t="shared" si="1"/>
        <v>1000</v>
      </c>
      <c r="G16" s="100"/>
    </row>
    <row r="17" spans="2:7" ht="47.25" x14ac:dyDescent="0.25">
      <c r="B17" s="22" t="s">
        <v>216</v>
      </c>
      <c r="C17" s="37" t="s">
        <v>6</v>
      </c>
      <c r="D17" s="37">
        <v>14</v>
      </c>
      <c r="E17" s="37">
        <v>15</v>
      </c>
      <c r="F17" s="38">
        <f t="shared" si="1"/>
        <v>107.14285714285714</v>
      </c>
      <c r="G17" s="100"/>
    </row>
    <row r="18" spans="2:7" ht="47.25" x14ac:dyDescent="0.25">
      <c r="B18" s="22" t="s">
        <v>217</v>
      </c>
      <c r="C18" s="37" t="s">
        <v>6</v>
      </c>
      <c r="D18" s="37">
        <v>9</v>
      </c>
      <c r="E18" s="37">
        <v>18</v>
      </c>
      <c r="F18" s="38">
        <f t="shared" si="1"/>
        <v>200</v>
      </c>
      <c r="G18" s="100"/>
    </row>
    <row r="19" spans="2:7" ht="34.9" customHeight="1" x14ac:dyDescent="0.25">
      <c r="B19" s="26" t="s">
        <v>47</v>
      </c>
      <c r="C19" s="39"/>
      <c r="D19" s="40">
        <f>SUM(D13:D18)</f>
        <v>43.352999999999994</v>
      </c>
      <c r="E19" s="40">
        <f>SUM(E13:E18)</f>
        <v>51.56</v>
      </c>
      <c r="F19" s="30">
        <f t="shared" si="1"/>
        <v>118.93063917145297</v>
      </c>
      <c r="G19" s="11" t="s">
        <v>90</v>
      </c>
    </row>
    <row r="20" spans="2:7" ht="31.5" customHeight="1" x14ac:dyDescent="0.25">
      <c r="B20" s="136" t="s">
        <v>207</v>
      </c>
      <c r="C20" s="137"/>
      <c r="D20" s="137"/>
      <c r="E20" s="137"/>
      <c r="F20" s="138"/>
      <c r="G20" s="100"/>
    </row>
    <row r="21" spans="2:7" ht="78.75" x14ac:dyDescent="0.25">
      <c r="B21" s="41" t="s">
        <v>12</v>
      </c>
      <c r="C21" s="42" t="s">
        <v>20</v>
      </c>
      <c r="D21" s="43">
        <v>2</v>
      </c>
      <c r="E21" s="43">
        <v>1</v>
      </c>
      <c r="F21" s="44">
        <v>0</v>
      </c>
      <c r="G21" s="100"/>
    </row>
    <row r="22" spans="2:7" ht="33.75" customHeight="1" x14ac:dyDescent="0.25">
      <c r="B22" s="25" t="s">
        <v>47</v>
      </c>
      <c r="C22" s="25"/>
      <c r="D22" s="45">
        <f>SUM(D21)</f>
        <v>2</v>
      </c>
      <c r="E22" s="45">
        <f>SUM(E21)</f>
        <v>1</v>
      </c>
      <c r="F22" s="30">
        <f>E22/D22*100</f>
        <v>50</v>
      </c>
      <c r="G22" s="100"/>
    </row>
    <row r="23" spans="2:7" ht="47.25" customHeight="1" x14ac:dyDescent="0.25">
      <c r="B23" s="125" t="s">
        <v>17</v>
      </c>
      <c r="C23" s="126"/>
      <c r="D23" s="126"/>
      <c r="E23" s="126"/>
      <c r="F23" s="127"/>
      <c r="G23" s="100"/>
    </row>
    <row r="24" spans="2:7" ht="81.75" customHeight="1" x14ac:dyDescent="0.25">
      <c r="B24" s="48" t="s">
        <v>208</v>
      </c>
      <c r="C24" s="37" t="s">
        <v>6</v>
      </c>
      <c r="D24" s="37">
        <v>13</v>
      </c>
      <c r="E24" s="37">
        <v>33</v>
      </c>
      <c r="F24" s="38">
        <f t="shared" ref="F24:F36" si="2">E24/D24*100</f>
        <v>253.84615384615384</v>
      </c>
      <c r="G24" s="100"/>
    </row>
    <row r="25" spans="2:7" ht="31.5" x14ac:dyDescent="0.25">
      <c r="B25" s="48" t="s">
        <v>14</v>
      </c>
      <c r="C25" s="37" t="s">
        <v>6</v>
      </c>
      <c r="D25" s="37">
        <v>10</v>
      </c>
      <c r="E25" s="37">
        <v>2</v>
      </c>
      <c r="F25" s="38">
        <v>1</v>
      </c>
      <c r="G25" s="100"/>
    </row>
    <row r="26" spans="2:7" ht="78.75" x14ac:dyDescent="0.25">
      <c r="B26" s="48" t="s">
        <v>209</v>
      </c>
      <c r="C26" s="37" t="s">
        <v>6</v>
      </c>
      <c r="D26" s="37">
        <v>54</v>
      </c>
      <c r="E26" s="37">
        <v>63</v>
      </c>
      <c r="F26" s="38">
        <f t="shared" si="2"/>
        <v>116.66666666666667</v>
      </c>
      <c r="G26" s="100"/>
    </row>
    <row r="27" spans="2:7" ht="31.5" x14ac:dyDescent="0.25">
      <c r="B27" s="48" t="s">
        <v>16</v>
      </c>
      <c r="C27" s="37" t="s">
        <v>6</v>
      </c>
      <c r="D27" s="37">
        <v>120</v>
      </c>
      <c r="E27" s="37">
        <v>150</v>
      </c>
      <c r="F27" s="38">
        <f t="shared" si="2"/>
        <v>125</v>
      </c>
      <c r="G27" s="100"/>
    </row>
    <row r="28" spans="2:7" ht="84" customHeight="1" x14ac:dyDescent="0.25">
      <c r="B28" s="48" t="s">
        <v>112</v>
      </c>
      <c r="C28" s="37" t="s">
        <v>6</v>
      </c>
      <c r="D28" s="37">
        <v>100</v>
      </c>
      <c r="E28" s="37">
        <v>100</v>
      </c>
      <c r="F28" s="38">
        <f t="shared" si="2"/>
        <v>100</v>
      </c>
      <c r="G28" s="100"/>
    </row>
    <row r="29" spans="2:7" ht="50.25" customHeight="1" x14ac:dyDescent="0.25">
      <c r="B29" s="48" t="s">
        <v>113</v>
      </c>
      <c r="C29" s="37" t="s">
        <v>1</v>
      </c>
      <c r="D29" s="37">
        <v>45</v>
      </c>
      <c r="E29" s="37">
        <v>23</v>
      </c>
      <c r="F29" s="38">
        <f t="shared" si="2"/>
        <v>51.111111111111107</v>
      </c>
      <c r="G29" s="100"/>
    </row>
    <row r="30" spans="2:7" ht="78.75" customHeight="1" x14ac:dyDescent="0.25">
      <c r="B30" s="48" t="s">
        <v>114</v>
      </c>
      <c r="C30" s="37" t="s">
        <v>6</v>
      </c>
      <c r="D30" s="37">
        <v>45</v>
      </c>
      <c r="E30" s="37">
        <v>0</v>
      </c>
      <c r="F30" s="38">
        <f t="shared" si="2"/>
        <v>0</v>
      </c>
      <c r="G30" s="100"/>
    </row>
    <row r="31" spans="2:7" ht="78.75" customHeight="1" x14ac:dyDescent="0.25">
      <c r="B31" s="48" t="s">
        <v>218</v>
      </c>
      <c r="C31" s="37" t="s">
        <v>6</v>
      </c>
      <c r="D31" s="37">
        <v>36.4</v>
      </c>
      <c r="E31" s="37">
        <v>1</v>
      </c>
      <c r="F31" s="38">
        <f t="shared" si="2"/>
        <v>2.7472527472527473</v>
      </c>
      <c r="G31" s="100"/>
    </row>
    <row r="32" spans="2:7" ht="54" customHeight="1" x14ac:dyDescent="0.25">
      <c r="B32" s="48" t="s">
        <v>219</v>
      </c>
      <c r="C32" s="37" t="s">
        <v>45</v>
      </c>
      <c r="D32" s="37">
        <v>41</v>
      </c>
      <c r="E32" s="37">
        <v>43</v>
      </c>
      <c r="F32" s="38">
        <f t="shared" si="2"/>
        <v>104.8780487804878</v>
      </c>
      <c r="G32" s="100"/>
    </row>
    <row r="33" spans="2:7" ht="55.5" customHeight="1" x14ac:dyDescent="0.25">
      <c r="B33" s="48" t="s">
        <v>220</v>
      </c>
      <c r="C33" s="37" t="s">
        <v>45</v>
      </c>
      <c r="D33" s="37">
        <v>70</v>
      </c>
      <c r="E33" s="37">
        <v>70</v>
      </c>
      <c r="F33" s="38">
        <f t="shared" si="2"/>
        <v>100</v>
      </c>
      <c r="G33" s="100"/>
    </row>
    <row r="34" spans="2:7" ht="55.5" customHeight="1" x14ac:dyDescent="0.25">
      <c r="B34" s="48" t="s">
        <v>221</v>
      </c>
      <c r="C34" s="37" t="s">
        <v>45</v>
      </c>
      <c r="D34" s="37">
        <v>0</v>
      </c>
      <c r="E34" s="37">
        <v>0</v>
      </c>
      <c r="F34" s="38">
        <v>0</v>
      </c>
      <c r="G34" s="100"/>
    </row>
    <row r="35" spans="2:7" ht="55.5" customHeight="1" x14ac:dyDescent="0.25">
      <c r="B35" s="48" t="s">
        <v>222</v>
      </c>
      <c r="C35" s="37" t="s">
        <v>45</v>
      </c>
      <c r="D35" s="37">
        <v>150</v>
      </c>
      <c r="E35" s="37">
        <v>0</v>
      </c>
      <c r="F35" s="38">
        <f t="shared" si="2"/>
        <v>0</v>
      </c>
      <c r="G35" s="100"/>
    </row>
    <row r="36" spans="2:7" ht="55.5" customHeight="1" x14ac:dyDescent="0.25">
      <c r="B36" s="48" t="s">
        <v>223</v>
      </c>
      <c r="C36" s="37" t="s">
        <v>45</v>
      </c>
      <c r="D36" s="37">
        <v>60</v>
      </c>
      <c r="E36" s="37">
        <v>60</v>
      </c>
      <c r="F36" s="38">
        <f t="shared" si="2"/>
        <v>100</v>
      </c>
      <c r="G36" s="100"/>
    </row>
    <row r="37" spans="2:7" ht="27.6" customHeight="1" x14ac:dyDescent="0.25">
      <c r="B37" s="26" t="s">
        <v>47</v>
      </c>
      <c r="C37" s="96"/>
      <c r="D37" s="47">
        <f>SUM(D24:D36)</f>
        <v>744.4</v>
      </c>
      <c r="E37" s="47">
        <f>SUM(E24:E36)</f>
        <v>545</v>
      </c>
      <c r="F37" s="30">
        <f>E37/D37*100</f>
        <v>73.213326168726496</v>
      </c>
      <c r="G37" s="11" t="s">
        <v>107</v>
      </c>
    </row>
    <row r="38" spans="2:7" ht="42.75" customHeight="1" x14ac:dyDescent="0.25">
      <c r="B38" s="140" t="s">
        <v>18</v>
      </c>
      <c r="C38" s="141"/>
      <c r="D38" s="141"/>
      <c r="E38" s="141"/>
      <c r="F38" s="142"/>
      <c r="G38" s="100"/>
    </row>
    <row r="39" spans="2:7" ht="65.25" customHeight="1" x14ac:dyDescent="0.25">
      <c r="B39" s="41" t="s">
        <v>224</v>
      </c>
      <c r="C39" s="29" t="s">
        <v>21</v>
      </c>
      <c r="D39" s="37">
        <v>1</v>
      </c>
      <c r="E39" s="37">
        <v>0</v>
      </c>
      <c r="F39" s="24">
        <f>E39/D39*100</f>
        <v>0</v>
      </c>
      <c r="G39" s="100"/>
    </row>
    <row r="40" spans="2:7" ht="37.9" customHeight="1" x14ac:dyDescent="0.25">
      <c r="B40" s="49" t="s">
        <v>225</v>
      </c>
      <c r="C40" s="46" t="s">
        <v>22</v>
      </c>
      <c r="D40" s="37">
        <v>4</v>
      </c>
      <c r="E40" s="37">
        <v>0</v>
      </c>
      <c r="F40" s="24">
        <f>E40/D40*100</f>
        <v>0</v>
      </c>
      <c r="G40" s="100"/>
    </row>
    <row r="41" spans="2:7" ht="37.9" customHeight="1" x14ac:dyDescent="0.25">
      <c r="B41" s="87" t="s">
        <v>47</v>
      </c>
      <c r="C41" s="40"/>
      <c r="D41" s="47">
        <f>SUM(D39:D40)</f>
        <v>5</v>
      </c>
      <c r="E41" s="47">
        <f>SUM(E39:E40)</f>
        <v>0</v>
      </c>
      <c r="F41" s="30">
        <f>E41/D41*100</f>
        <v>0</v>
      </c>
      <c r="G41" s="100"/>
    </row>
    <row r="42" spans="2:7" ht="45.75" customHeight="1" x14ac:dyDescent="0.25">
      <c r="B42" s="154" t="s">
        <v>226</v>
      </c>
      <c r="C42" s="137"/>
      <c r="D42" s="137"/>
      <c r="E42" s="137"/>
      <c r="F42" s="138"/>
      <c r="G42" s="100"/>
    </row>
    <row r="43" spans="2:7" ht="58.5" customHeight="1" x14ac:dyDescent="0.25">
      <c r="B43" s="122" t="s">
        <v>227</v>
      </c>
      <c r="C43" s="120" t="s">
        <v>6</v>
      </c>
      <c r="D43" s="37">
        <v>7</v>
      </c>
      <c r="E43" s="37">
        <v>19</v>
      </c>
      <c r="F43" s="38">
        <f t="shared" ref="F43:F47" si="3">E43/D43*100</f>
        <v>271.42857142857144</v>
      </c>
      <c r="G43" s="100"/>
    </row>
    <row r="44" spans="2:7" ht="42" customHeight="1" x14ac:dyDescent="0.25">
      <c r="B44" s="122" t="s">
        <v>228</v>
      </c>
      <c r="C44" s="120" t="s">
        <v>101</v>
      </c>
      <c r="D44" s="37">
        <v>8</v>
      </c>
      <c r="E44" s="37">
        <v>14</v>
      </c>
      <c r="F44" s="38">
        <f t="shared" si="3"/>
        <v>175</v>
      </c>
      <c r="G44" s="100"/>
    </row>
    <row r="45" spans="2:7" ht="42.75" customHeight="1" x14ac:dyDescent="0.25">
      <c r="B45" s="122" t="s">
        <v>229</v>
      </c>
      <c r="C45" s="120" t="s">
        <v>101</v>
      </c>
      <c r="D45" s="37">
        <v>15</v>
      </c>
      <c r="E45" s="37">
        <v>21</v>
      </c>
      <c r="F45" s="38">
        <f t="shared" si="3"/>
        <v>140</v>
      </c>
      <c r="G45" s="100"/>
    </row>
    <row r="46" spans="2:7" ht="45.75" customHeight="1" x14ac:dyDescent="0.25">
      <c r="B46" s="122" t="s">
        <v>230</v>
      </c>
      <c r="C46" s="120" t="s">
        <v>79</v>
      </c>
      <c r="D46" s="37">
        <v>800</v>
      </c>
      <c r="E46" s="37">
        <v>850</v>
      </c>
      <c r="F46" s="38">
        <f t="shared" si="3"/>
        <v>106.25</v>
      </c>
      <c r="G46" s="100"/>
    </row>
    <row r="47" spans="2:7" ht="51" customHeight="1" x14ac:dyDescent="0.25">
      <c r="B47" s="122" t="s">
        <v>231</v>
      </c>
      <c r="C47" s="120" t="s">
        <v>101</v>
      </c>
      <c r="D47" s="37">
        <v>10</v>
      </c>
      <c r="E47" s="37">
        <v>12</v>
      </c>
      <c r="F47" s="38">
        <f t="shared" si="3"/>
        <v>120</v>
      </c>
      <c r="G47" s="100"/>
    </row>
    <row r="48" spans="2:7" ht="36" customHeight="1" x14ac:dyDescent="0.25">
      <c r="B48" s="87" t="s">
        <v>47</v>
      </c>
      <c r="C48" s="123"/>
      <c r="D48" s="47">
        <f>SUM(D43:D47)</f>
        <v>840</v>
      </c>
      <c r="E48" s="47">
        <f>SUM(E43:E47)</f>
        <v>916</v>
      </c>
      <c r="F48" s="30">
        <f>E48/D48*100</f>
        <v>109.04761904761904</v>
      </c>
      <c r="G48" s="100"/>
    </row>
    <row r="49" spans="1:7" ht="37.5" customHeight="1" x14ac:dyDescent="0.25">
      <c r="B49" s="121" t="s">
        <v>48</v>
      </c>
      <c r="C49" s="51"/>
      <c r="D49" s="52">
        <f>D19+D22+D37+D41+D48</f>
        <v>1634.7529999999999</v>
      </c>
      <c r="E49" s="52">
        <f>E19+E22+E37+E41+E48</f>
        <v>1513.56</v>
      </c>
      <c r="F49" s="30">
        <f>E49/D49*100</f>
        <v>92.586464132501973</v>
      </c>
      <c r="G49" s="11" t="s">
        <v>90</v>
      </c>
    </row>
    <row r="50" spans="1:7" ht="34.15" customHeight="1" x14ac:dyDescent="0.25">
      <c r="A50" s="4"/>
      <c r="B50" s="143" t="s">
        <v>200</v>
      </c>
      <c r="C50" s="143"/>
      <c r="D50" s="143"/>
      <c r="E50" s="143"/>
      <c r="F50" s="144"/>
      <c r="G50" s="101"/>
    </row>
    <row r="51" spans="1:7" ht="47.25" x14ac:dyDescent="0.25">
      <c r="B51" s="41" t="s">
        <v>49</v>
      </c>
      <c r="C51" s="85" t="s">
        <v>6</v>
      </c>
      <c r="D51" s="37">
        <v>100</v>
      </c>
      <c r="E51" s="37">
        <v>110</v>
      </c>
      <c r="F51" s="38">
        <f>E51/D51*100</f>
        <v>110.00000000000001</v>
      </c>
      <c r="G51" s="101"/>
    </row>
    <row r="52" spans="1:7" ht="31.5" x14ac:dyDescent="0.25">
      <c r="B52" s="49" t="s">
        <v>50</v>
      </c>
      <c r="C52" s="85" t="s">
        <v>6</v>
      </c>
      <c r="D52" s="37">
        <v>100</v>
      </c>
      <c r="E52" s="37">
        <v>100</v>
      </c>
      <c r="F52" s="38">
        <f>E52/D52*100</f>
        <v>100</v>
      </c>
      <c r="G52" s="101"/>
    </row>
    <row r="53" spans="1:7" ht="47.25" x14ac:dyDescent="0.25">
      <c r="B53" s="41" t="s">
        <v>115</v>
      </c>
      <c r="C53" s="85" t="s">
        <v>6</v>
      </c>
      <c r="D53" s="37">
        <v>58</v>
      </c>
      <c r="E53" s="37">
        <v>77</v>
      </c>
      <c r="F53" s="38">
        <f t="shared" ref="F53:F62" si="4">E53/D53*100</f>
        <v>132.75862068965517</v>
      </c>
      <c r="G53" s="101"/>
    </row>
    <row r="54" spans="1:7" ht="47.25" x14ac:dyDescent="0.25">
      <c r="B54" s="48" t="s">
        <v>210</v>
      </c>
      <c r="C54" s="85" t="s">
        <v>79</v>
      </c>
      <c r="D54" s="37">
        <v>42</v>
      </c>
      <c r="E54" s="37">
        <v>37</v>
      </c>
      <c r="F54" s="38">
        <f t="shared" si="4"/>
        <v>88.095238095238088</v>
      </c>
      <c r="G54" s="101"/>
    </row>
    <row r="55" spans="1:7" ht="47.25" x14ac:dyDescent="0.25">
      <c r="B55" s="49" t="s">
        <v>66</v>
      </c>
      <c r="C55" s="85" t="s">
        <v>6</v>
      </c>
      <c r="D55" s="37">
        <v>65</v>
      </c>
      <c r="E55" s="37">
        <v>61</v>
      </c>
      <c r="F55" s="38">
        <f t="shared" si="4"/>
        <v>93.84615384615384</v>
      </c>
      <c r="G55" s="101"/>
    </row>
    <row r="56" spans="1:7" ht="48.75" customHeight="1" x14ac:dyDescent="0.25">
      <c r="B56" s="49" t="s">
        <v>232</v>
      </c>
      <c r="C56" s="85"/>
      <c r="D56" s="37">
        <v>3.19</v>
      </c>
      <c r="E56" s="37">
        <v>8.1</v>
      </c>
      <c r="F56" s="38">
        <f t="shared" si="4"/>
        <v>253.91849529780566</v>
      </c>
      <c r="G56" s="101"/>
    </row>
    <row r="57" spans="1:7" ht="31.15" customHeight="1" x14ac:dyDescent="0.25">
      <c r="B57" s="49" t="s">
        <v>116</v>
      </c>
      <c r="C57" s="85" t="s">
        <v>22</v>
      </c>
      <c r="D57" s="37">
        <v>0</v>
      </c>
      <c r="E57" s="37">
        <v>0</v>
      </c>
      <c r="F57" s="38">
        <v>0</v>
      </c>
      <c r="G57" s="101"/>
    </row>
    <row r="58" spans="1:7" ht="47.25" x14ac:dyDescent="0.25">
      <c r="B58" s="49" t="s">
        <v>117</v>
      </c>
      <c r="C58" s="85" t="s">
        <v>6</v>
      </c>
      <c r="D58" s="37">
        <v>99</v>
      </c>
      <c r="E58" s="37">
        <v>100</v>
      </c>
      <c r="F58" s="38">
        <f t="shared" si="4"/>
        <v>101.01010101010101</v>
      </c>
      <c r="G58" s="101"/>
    </row>
    <row r="59" spans="1:7" ht="48.75" customHeight="1" x14ac:dyDescent="0.25">
      <c r="B59" s="49" t="s">
        <v>118</v>
      </c>
      <c r="C59" s="85" t="s">
        <v>6</v>
      </c>
      <c r="D59" s="37">
        <v>39</v>
      </c>
      <c r="E59" s="37">
        <v>53</v>
      </c>
      <c r="F59" s="38">
        <f t="shared" si="4"/>
        <v>135.89743589743591</v>
      </c>
      <c r="G59" s="101"/>
    </row>
    <row r="60" spans="1:7" ht="63" x14ac:dyDescent="0.25">
      <c r="B60" s="41" t="s">
        <v>119</v>
      </c>
      <c r="C60" s="85" t="s">
        <v>6</v>
      </c>
      <c r="D60" s="37">
        <v>72</v>
      </c>
      <c r="E60" s="37">
        <v>42.6</v>
      </c>
      <c r="F60" s="38">
        <f>E60/D60*100</f>
        <v>59.166666666666664</v>
      </c>
      <c r="G60" s="101"/>
    </row>
    <row r="61" spans="1:7" ht="63" x14ac:dyDescent="0.25">
      <c r="B61" s="49" t="s">
        <v>120</v>
      </c>
      <c r="C61" s="85" t="s">
        <v>6</v>
      </c>
      <c r="D61" s="37">
        <v>100</v>
      </c>
      <c r="E61" s="37">
        <v>53.8</v>
      </c>
      <c r="F61" s="38">
        <v>0</v>
      </c>
      <c r="G61" s="101"/>
    </row>
    <row r="62" spans="1:7" ht="65.25" customHeight="1" x14ac:dyDescent="0.25">
      <c r="B62" s="48" t="s">
        <v>121</v>
      </c>
      <c r="C62" s="85" t="s">
        <v>6</v>
      </c>
      <c r="D62" s="46">
        <v>95</v>
      </c>
      <c r="E62" s="46">
        <v>50</v>
      </c>
      <c r="F62" s="38">
        <f t="shared" si="4"/>
        <v>52.631578947368418</v>
      </c>
      <c r="G62" s="101"/>
    </row>
    <row r="63" spans="1:7" ht="30" customHeight="1" x14ac:dyDescent="0.25">
      <c r="B63" s="88" t="s">
        <v>124</v>
      </c>
      <c r="C63" s="89"/>
      <c r="D63" s="47">
        <f>SUM(D51:D62)</f>
        <v>773.19</v>
      </c>
      <c r="E63" s="47">
        <f>SUM(E51:E62)</f>
        <v>692.5</v>
      </c>
      <c r="F63" s="30">
        <f>E63/D63*100</f>
        <v>89.564014019839874</v>
      </c>
      <c r="G63" s="101" t="s">
        <v>107</v>
      </c>
    </row>
    <row r="64" spans="1:7" ht="43.5" customHeight="1" x14ac:dyDescent="0.25">
      <c r="A64" s="7"/>
      <c r="B64" s="139" t="s">
        <v>201</v>
      </c>
      <c r="C64" s="134"/>
      <c r="D64" s="134"/>
      <c r="E64" s="134"/>
      <c r="F64" s="135"/>
      <c r="G64" s="102"/>
    </row>
    <row r="65" spans="1:7" ht="36.6" customHeight="1" x14ac:dyDescent="0.25">
      <c r="A65" s="7"/>
      <c r="B65" s="92" t="s">
        <v>109</v>
      </c>
      <c r="C65" s="23" t="s">
        <v>54</v>
      </c>
      <c r="D65" s="23">
        <v>2</v>
      </c>
      <c r="E65" s="23">
        <v>5</v>
      </c>
      <c r="F65" s="24">
        <f>E65/D65*100</f>
        <v>250</v>
      </c>
      <c r="G65" s="102"/>
    </row>
    <row r="66" spans="1:7" ht="27.75" customHeight="1" x14ac:dyDescent="0.25">
      <c r="A66" s="7"/>
      <c r="B66" s="92" t="s">
        <v>110</v>
      </c>
      <c r="C66" s="23" t="s">
        <v>54</v>
      </c>
      <c r="D66" s="23">
        <v>200</v>
      </c>
      <c r="E66" s="23">
        <v>148</v>
      </c>
      <c r="F66" s="24">
        <v>80</v>
      </c>
      <c r="G66" s="102"/>
    </row>
    <row r="67" spans="1:7" ht="27" customHeight="1" x14ac:dyDescent="0.25">
      <c r="A67" s="7"/>
      <c r="B67" s="92" t="s">
        <v>83</v>
      </c>
      <c r="C67" s="23" t="s">
        <v>54</v>
      </c>
      <c r="D67" s="23">
        <v>168</v>
      </c>
      <c r="E67" s="23">
        <v>123</v>
      </c>
      <c r="F67" s="24">
        <v>78</v>
      </c>
      <c r="G67" s="102"/>
    </row>
    <row r="68" spans="1:7" ht="30" customHeight="1" x14ac:dyDescent="0.25">
      <c r="A68" s="7"/>
      <c r="B68" s="26" t="s">
        <v>43</v>
      </c>
      <c r="C68" s="27"/>
      <c r="D68" s="28">
        <f>SUM(D65:D67)</f>
        <v>370</v>
      </c>
      <c r="E68" s="28">
        <f>SUM(E65:E67)</f>
        <v>276</v>
      </c>
      <c r="F68" s="30">
        <f>E68/D68*100</f>
        <v>74.594594594594597</v>
      </c>
      <c r="G68" s="101" t="s">
        <v>107</v>
      </c>
    </row>
    <row r="69" spans="1:7" ht="42" customHeight="1" x14ac:dyDescent="0.3">
      <c r="A69" s="7"/>
      <c r="B69" s="145" t="s">
        <v>202</v>
      </c>
      <c r="C69" s="146"/>
      <c r="D69" s="146"/>
      <c r="E69" s="146"/>
      <c r="F69" s="147"/>
      <c r="G69" s="102"/>
    </row>
    <row r="70" spans="1:7" ht="51" customHeight="1" x14ac:dyDescent="0.25">
      <c r="A70" s="7"/>
      <c r="B70" s="74" t="s">
        <v>164</v>
      </c>
      <c r="C70" s="23" t="s">
        <v>6</v>
      </c>
      <c r="D70" s="23">
        <v>100</v>
      </c>
      <c r="E70" s="23">
        <v>100</v>
      </c>
      <c r="F70" s="24">
        <f>E70/D70*100</f>
        <v>100</v>
      </c>
      <c r="G70" s="102"/>
    </row>
    <row r="71" spans="1:7" ht="126" x14ac:dyDescent="0.25">
      <c r="A71" s="7"/>
      <c r="B71" s="22" t="s">
        <v>149</v>
      </c>
      <c r="C71" s="23" t="s">
        <v>79</v>
      </c>
      <c r="D71" s="23">
        <v>10</v>
      </c>
      <c r="E71" s="23">
        <v>10</v>
      </c>
      <c r="F71" s="24">
        <v>100</v>
      </c>
      <c r="G71" s="103"/>
    </row>
    <row r="72" spans="1:7" ht="31.5" x14ac:dyDescent="0.25">
      <c r="A72" s="7"/>
      <c r="B72" s="22" t="s">
        <v>150</v>
      </c>
      <c r="C72" s="23" t="s">
        <v>6</v>
      </c>
      <c r="D72" s="23">
        <v>1</v>
      </c>
      <c r="E72" s="23">
        <v>1</v>
      </c>
      <c r="F72" s="24">
        <f>E72/D72*100</f>
        <v>100</v>
      </c>
      <c r="G72" s="102"/>
    </row>
    <row r="73" spans="1:7" ht="30" customHeight="1" x14ac:dyDescent="0.25">
      <c r="A73" s="7"/>
      <c r="B73" s="25" t="s">
        <v>43</v>
      </c>
      <c r="C73" s="91"/>
      <c r="D73" s="45">
        <f>SUM(D70:D72)</f>
        <v>111</v>
      </c>
      <c r="E73" s="45">
        <f>SUM(E70:E72)</f>
        <v>111</v>
      </c>
      <c r="F73" s="30">
        <f>E73/D73*100</f>
        <v>100</v>
      </c>
      <c r="G73" s="11" t="s">
        <v>90</v>
      </c>
    </row>
    <row r="74" spans="1:7" ht="38.450000000000003" customHeight="1" x14ac:dyDescent="0.25">
      <c r="A74" s="7"/>
      <c r="B74" s="134" t="s">
        <v>233</v>
      </c>
      <c r="C74" s="134"/>
      <c r="D74" s="134"/>
      <c r="E74" s="134"/>
      <c r="F74" s="135"/>
      <c r="G74" s="102"/>
    </row>
    <row r="75" spans="1:7" ht="72.75" customHeight="1" x14ac:dyDescent="0.25">
      <c r="A75">
        <v>1</v>
      </c>
      <c r="B75" s="41" t="s">
        <v>251</v>
      </c>
      <c r="C75" s="23" t="s">
        <v>6</v>
      </c>
      <c r="D75" s="23">
        <v>41</v>
      </c>
      <c r="E75" s="23">
        <v>47.9</v>
      </c>
      <c r="F75" s="24">
        <f>SUM(E75/D75)*100</f>
        <v>116.82926829268293</v>
      </c>
      <c r="G75" s="102"/>
    </row>
    <row r="76" spans="1:7" ht="47.25" x14ac:dyDescent="0.25">
      <c r="A76">
        <v>2</v>
      </c>
      <c r="B76" s="41" t="s">
        <v>252</v>
      </c>
      <c r="C76" s="23" t="s">
        <v>6</v>
      </c>
      <c r="D76" s="23">
        <v>56</v>
      </c>
      <c r="E76" s="23">
        <v>51.5</v>
      </c>
      <c r="F76" s="24">
        <f t="shared" ref="F76:F84" si="5">SUM(E76/D76)*100</f>
        <v>91.964285714285708</v>
      </c>
      <c r="G76" s="102"/>
    </row>
    <row r="77" spans="1:7" ht="51" customHeight="1" x14ac:dyDescent="0.25">
      <c r="A77">
        <v>3</v>
      </c>
      <c r="B77" s="41" t="s">
        <v>249</v>
      </c>
      <c r="C77" s="23" t="s">
        <v>6</v>
      </c>
      <c r="D77" s="23">
        <v>33.9</v>
      </c>
      <c r="E77" s="23">
        <v>33.6</v>
      </c>
      <c r="F77" s="24">
        <f t="shared" si="5"/>
        <v>99.115044247787623</v>
      </c>
      <c r="G77" s="102"/>
    </row>
    <row r="78" spans="1:7" ht="47.25" x14ac:dyDescent="0.25">
      <c r="A78">
        <v>4</v>
      </c>
      <c r="B78" s="41" t="s">
        <v>250</v>
      </c>
      <c r="C78" s="23" t="s">
        <v>6</v>
      </c>
      <c r="D78" s="23">
        <v>75.5</v>
      </c>
      <c r="E78" s="23">
        <v>51.5</v>
      </c>
      <c r="F78" s="24">
        <f t="shared" si="5"/>
        <v>68.211920529801333</v>
      </c>
      <c r="G78" s="102"/>
    </row>
    <row r="79" spans="1:7" ht="40.5" customHeight="1" x14ac:dyDescent="0.25">
      <c r="A79">
        <v>5</v>
      </c>
      <c r="B79" s="41" t="s">
        <v>129</v>
      </c>
      <c r="C79" s="23" t="s">
        <v>79</v>
      </c>
      <c r="D79" s="23">
        <v>280</v>
      </c>
      <c r="E79" s="23">
        <v>237</v>
      </c>
      <c r="F79" s="24">
        <f t="shared" si="5"/>
        <v>84.642857142857139</v>
      </c>
      <c r="G79" s="102"/>
    </row>
    <row r="80" spans="1:7" ht="60.75" customHeight="1" x14ac:dyDescent="0.25">
      <c r="A80">
        <v>6</v>
      </c>
      <c r="B80" s="73" t="s">
        <v>253</v>
      </c>
      <c r="C80" s="23" t="s">
        <v>6</v>
      </c>
      <c r="D80" s="23">
        <v>33</v>
      </c>
      <c r="E80" s="23">
        <v>30</v>
      </c>
      <c r="F80" s="24">
        <f t="shared" si="5"/>
        <v>90.909090909090907</v>
      </c>
      <c r="G80" s="102"/>
    </row>
    <row r="81" spans="1:7" ht="52.5" customHeight="1" x14ac:dyDescent="0.25">
      <c r="A81">
        <v>7</v>
      </c>
      <c r="B81" s="74" t="s">
        <v>254</v>
      </c>
      <c r="C81" s="75" t="s">
        <v>79</v>
      </c>
      <c r="D81" s="23">
        <v>1824</v>
      </c>
      <c r="E81" s="23">
        <v>1940</v>
      </c>
      <c r="F81" s="24">
        <f t="shared" si="5"/>
        <v>106.35964912280701</v>
      </c>
      <c r="G81" s="102"/>
    </row>
    <row r="82" spans="1:7" ht="33" customHeight="1" x14ac:dyDescent="0.25">
      <c r="A82">
        <v>8</v>
      </c>
      <c r="B82" s="74" t="s">
        <v>255</v>
      </c>
      <c r="C82" s="75" t="s">
        <v>22</v>
      </c>
      <c r="D82" s="23">
        <v>85</v>
      </c>
      <c r="E82" s="23">
        <v>91</v>
      </c>
      <c r="F82" s="24">
        <f t="shared" si="5"/>
        <v>107.05882352941177</v>
      </c>
      <c r="G82" s="102"/>
    </row>
    <row r="83" spans="1:7" ht="30" customHeight="1" x14ac:dyDescent="0.25">
      <c r="A83">
        <v>9</v>
      </c>
      <c r="B83" s="76" t="s">
        <v>256</v>
      </c>
      <c r="C83" s="23" t="s">
        <v>22</v>
      </c>
      <c r="D83" s="23">
        <v>44</v>
      </c>
      <c r="E83" s="23">
        <v>44</v>
      </c>
      <c r="F83" s="24">
        <f t="shared" si="5"/>
        <v>100</v>
      </c>
      <c r="G83" s="102"/>
    </row>
    <row r="84" spans="1:7" ht="39" customHeight="1" x14ac:dyDescent="0.25">
      <c r="A84">
        <v>10</v>
      </c>
      <c r="B84" s="77" t="s">
        <v>257</v>
      </c>
      <c r="C84" s="23" t="s">
        <v>22</v>
      </c>
      <c r="D84" s="23">
        <v>13</v>
      </c>
      <c r="E84" s="23">
        <v>13</v>
      </c>
      <c r="F84" s="24">
        <f t="shared" si="5"/>
        <v>100</v>
      </c>
      <c r="G84" s="102"/>
    </row>
    <row r="85" spans="1:7" ht="32.450000000000003" customHeight="1" x14ac:dyDescent="0.25">
      <c r="B85" s="25" t="s">
        <v>43</v>
      </c>
      <c r="C85" s="18"/>
      <c r="D85" s="45">
        <f>SUM(D75:D84)</f>
        <v>2485.4</v>
      </c>
      <c r="E85" s="45">
        <f>SUM(E75:E84)</f>
        <v>2539.5</v>
      </c>
      <c r="F85" s="30">
        <f>E85/D85*100</f>
        <v>102.17671199806873</v>
      </c>
      <c r="G85" s="11" t="s">
        <v>90</v>
      </c>
    </row>
    <row r="86" spans="1:7" ht="29.45" customHeight="1" x14ac:dyDescent="0.25">
      <c r="A86" s="6"/>
      <c r="B86" s="139" t="s">
        <v>234</v>
      </c>
      <c r="C86" s="134"/>
      <c r="D86" s="134"/>
      <c r="E86" s="134"/>
      <c r="F86" s="135"/>
      <c r="G86" s="102"/>
    </row>
    <row r="87" spans="1:7" ht="15.75" x14ac:dyDescent="0.25">
      <c r="A87" s="5"/>
      <c r="B87" s="22" t="s">
        <v>24</v>
      </c>
      <c r="C87" s="32" t="s">
        <v>44</v>
      </c>
      <c r="D87" s="32">
        <v>70</v>
      </c>
      <c r="E87" s="32">
        <v>73</v>
      </c>
      <c r="F87" s="33">
        <f t="shared" ref="F87:F95" si="6">E87/D87*100</f>
        <v>104.28571428571429</v>
      </c>
      <c r="G87" s="102"/>
    </row>
    <row r="88" spans="1:7" ht="31.5" x14ac:dyDescent="0.25">
      <c r="A88" s="5"/>
      <c r="B88" s="22" t="s">
        <v>25</v>
      </c>
      <c r="C88" s="32" t="s">
        <v>45</v>
      </c>
      <c r="D88" s="32">
        <v>4150</v>
      </c>
      <c r="E88" s="32">
        <v>2867</v>
      </c>
      <c r="F88" s="33">
        <f t="shared" si="6"/>
        <v>69.0843373493976</v>
      </c>
      <c r="G88" s="102"/>
    </row>
    <row r="89" spans="1:7" ht="31.5" x14ac:dyDescent="0.25">
      <c r="A89" s="5"/>
      <c r="B89" s="22" t="s">
        <v>258</v>
      </c>
      <c r="C89" s="32" t="s">
        <v>45</v>
      </c>
      <c r="D89" s="32">
        <v>1400</v>
      </c>
      <c r="E89" s="32">
        <v>1855</v>
      </c>
      <c r="F89" s="33">
        <f t="shared" si="6"/>
        <v>132.5</v>
      </c>
      <c r="G89" s="102"/>
    </row>
    <row r="90" spans="1:7" ht="22.15" customHeight="1" x14ac:dyDescent="0.25">
      <c r="A90" s="5"/>
      <c r="B90" s="22" t="s">
        <v>26</v>
      </c>
      <c r="C90" s="32" t="s">
        <v>44</v>
      </c>
      <c r="D90" s="32">
        <v>15</v>
      </c>
      <c r="E90" s="32">
        <v>14</v>
      </c>
      <c r="F90" s="33">
        <f t="shared" si="6"/>
        <v>93.333333333333329</v>
      </c>
      <c r="G90" s="102"/>
    </row>
    <row r="91" spans="1:7" ht="25.9" customHeight="1" x14ac:dyDescent="0.25">
      <c r="A91" s="5"/>
      <c r="B91" s="22" t="s">
        <v>27</v>
      </c>
      <c r="C91" s="32" t="s">
        <v>45</v>
      </c>
      <c r="D91" s="32">
        <v>558</v>
      </c>
      <c r="E91" s="32">
        <v>545</v>
      </c>
      <c r="F91" s="33">
        <f t="shared" si="6"/>
        <v>97.67025089605734</v>
      </c>
      <c r="G91" s="102"/>
    </row>
    <row r="92" spans="1:7" ht="31.5" x14ac:dyDescent="0.25">
      <c r="A92" s="5"/>
      <c r="B92" s="22" t="s">
        <v>145</v>
      </c>
      <c r="C92" s="32" t="s">
        <v>6</v>
      </c>
      <c r="D92" s="32">
        <v>0</v>
      </c>
      <c r="E92" s="32">
        <v>1</v>
      </c>
      <c r="F92" s="33">
        <v>0</v>
      </c>
      <c r="G92" s="102"/>
    </row>
    <row r="93" spans="1:7" ht="32.25" customHeight="1" x14ac:dyDescent="0.25">
      <c r="A93" s="5"/>
      <c r="B93" s="90" t="s">
        <v>146</v>
      </c>
      <c r="C93" s="32" t="s">
        <v>45</v>
      </c>
      <c r="D93" s="32">
        <v>8770</v>
      </c>
      <c r="E93" s="32">
        <v>11028</v>
      </c>
      <c r="F93" s="33">
        <f t="shared" si="6"/>
        <v>125.74686431014823</v>
      </c>
      <c r="G93" s="102"/>
    </row>
    <row r="94" spans="1:7" ht="25.15" customHeight="1" x14ac:dyDescent="0.25">
      <c r="A94" s="5"/>
      <c r="B94" s="90" t="s">
        <v>166</v>
      </c>
      <c r="C94" s="32" t="s">
        <v>167</v>
      </c>
      <c r="D94" s="32">
        <v>107</v>
      </c>
      <c r="E94" s="32">
        <v>98.8</v>
      </c>
      <c r="F94" s="33">
        <f t="shared" si="6"/>
        <v>92.336448598130843</v>
      </c>
      <c r="G94" s="102"/>
    </row>
    <row r="95" spans="1:7" ht="24.6" customHeight="1" x14ac:dyDescent="0.25">
      <c r="A95" s="5"/>
      <c r="B95" s="90" t="s">
        <v>259</v>
      </c>
      <c r="C95" s="32" t="s">
        <v>46</v>
      </c>
      <c r="D95" s="32">
        <v>500</v>
      </c>
      <c r="E95" s="32">
        <v>1690</v>
      </c>
      <c r="F95" s="33">
        <f t="shared" si="6"/>
        <v>338</v>
      </c>
      <c r="G95" s="102"/>
    </row>
    <row r="96" spans="1:7" ht="45" customHeight="1" x14ac:dyDescent="0.25">
      <c r="A96" s="5"/>
      <c r="B96" s="92" t="s">
        <v>29</v>
      </c>
      <c r="C96" s="32" t="s">
        <v>45</v>
      </c>
      <c r="D96" s="32">
        <v>115</v>
      </c>
      <c r="E96" s="32">
        <v>93</v>
      </c>
      <c r="F96" s="33">
        <f>E96/D96*100</f>
        <v>80.869565217391298</v>
      </c>
      <c r="G96" s="102"/>
    </row>
    <row r="97" spans="1:7" ht="36" customHeight="1" x14ac:dyDescent="0.25">
      <c r="A97" s="5"/>
      <c r="B97" s="92" t="s">
        <v>147</v>
      </c>
      <c r="C97" s="32" t="s">
        <v>148</v>
      </c>
      <c r="D97" s="32">
        <v>20.8</v>
      </c>
      <c r="E97" s="32">
        <v>20.8</v>
      </c>
      <c r="F97" s="33">
        <f>E97/D97*100</f>
        <v>100</v>
      </c>
      <c r="G97" s="102"/>
    </row>
    <row r="98" spans="1:7" ht="27.75" customHeight="1" x14ac:dyDescent="0.25">
      <c r="A98" s="5"/>
      <c r="B98" s="25" t="s">
        <v>43</v>
      </c>
      <c r="C98" s="79"/>
      <c r="D98" s="79">
        <f>SUM(D87:D97)</f>
        <v>15705.8</v>
      </c>
      <c r="E98" s="79">
        <f>SUM(E87:E97)</f>
        <v>18285.599999999999</v>
      </c>
      <c r="F98" s="30">
        <f>E98/D98*100</f>
        <v>116.42577901157534</v>
      </c>
      <c r="G98" s="105" t="s">
        <v>90</v>
      </c>
    </row>
    <row r="99" spans="1:7" ht="40.5" customHeight="1" x14ac:dyDescent="0.3">
      <c r="A99" s="3"/>
      <c r="B99" s="148" t="s">
        <v>235</v>
      </c>
      <c r="C99" s="149"/>
      <c r="D99" s="149"/>
      <c r="E99" s="149"/>
      <c r="F99" s="150"/>
      <c r="G99" s="102"/>
    </row>
    <row r="100" spans="1:7" ht="63" x14ac:dyDescent="0.25">
      <c r="B100" s="41" t="s">
        <v>260</v>
      </c>
      <c r="C100" s="37" t="s">
        <v>80</v>
      </c>
      <c r="D100" s="32">
        <v>31.85</v>
      </c>
      <c r="E100" s="32">
        <v>22.19</v>
      </c>
      <c r="F100" s="33">
        <f>E100/D100*100</f>
        <v>69.670329670329664</v>
      </c>
      <c r="G100" s="102"/>
    </row>
    <row r="101" spans="1:7" ht="63" x14ac:dyDescent="0.25">
      <c r="B101" s="41" t="s">
        <v>261</v>
      </c>
      <c r="C101" s="37" t="s">
        <v>80</v>
      </c>
      <c r="D101" s="32">
        <v>0</v>
      </c>
      <c r="E101" s="32">
        <v>0</v>
      </c>
      <c r="F101" s="33">
        <v>0</v>
      </c>
      <c r="G101" s="102"/>
    </row>
    <row r="102" spans="1:7" ht="63" x14ac:dyDescent="0.25">
      <c r="B102" s="41" t="s">
        <v>262</v>
      </c>
      <c r="C102" s="32" t="s">
        <v>6</v>
      </c>
      <c r="D102" s="32">
        <v>100</v>
      </c>
      <c r="E102" s="32">
        <v>100</v>
      </c>
      <c r="F102" s="33">
        <f t="shared" ref="F102:F107" si="7">E102/D102*100</f>
        <v>100</v>
      </c>
      <c r="G102" s="102"/>
    </row>
    <row r="103" spans="1:7" ht="50.25" x14ac:dyDescent="0.25">
      <c r="B103" s="41" t="s">
        <v>263</v>
      </c>
      <c r="C103" s="32" t="s">
        <v>81</v>
      </c>
      <c r="D103" s="32">
        <v>0.41789999999999999</v>
      </c>
      <c r="E103" s="32">
        <v>0.21</v>
      </c>
      <c r="F103" s="33">
        <f t="shared" si="7"/>
        <v>50.251256281407031</v>
      </c>
      <c r="G103" s="102"/>
    </row>
    <row r="104" spans="1:7" ht="63" x14ac:dyDescent="0.25">
      <c r="B104" s="41" t="s">
        <v>161</v>
      </c>
      <c r="C104" s="32" t="s">
        <v>6</v>
      </c>
      <c r="D104" s="32">
        <v>95.03</v>
      </c>
      <c r="E104" s="32">
        <v>95.03</v>
      </c>
      <c r="F104" s="33">
        <f t="shared" si="7"/>
        <v>100</v>
      </c>
      <c r="G104" s="102"/>
    </row>
    <row r="105" spans="1:7" ht="51" customHeight="1" x14ac:dyDescent="0.25">
      <c r="B105" s="41" t="s">
        <v>162</v>
      </c>
      <c r="C105" s="32" t="s">
        <v>82</v>
      </c>
      <c r="D105" s="32">
        <v>2.02</v>
      </c>
      <c r="E105" s="32">
        <v>0.04</v>
      </c>
      <c r="F105" s="33">
        <f t="shared" si="7"/>
        <v>1.9801980198019802</v>
      </c>
      <c r="G105" s="102"/>
    </row>
    <row r="106" spans="1:7" ht="68.25" customHeight="1" x14ac:dyDescent="0.25">
      <c r="B106" s="41" t="s">
        <v>163</v>
      </c>
      <c r="C106" s="32" t="s">
        <v>6</v>
      </c>
      <c r="D106" s="32">
        <v>98.78</v>
      </c>
      <c r="E106" s="32">
        <v>98.78</v>
      </c>
      <c r="F106" s="33">
        <f t="shared" si="7"/>
        <v>100</v>
      </c>
      <c r="G106" s="102"/>
    </row>
    <row r="107" spans="1:7" ht="33.6" customHeight="1" x14ac:dyDescent="0.25">
      <c r="B107" s="47" t="s">
        <v>43</v>
      </c>
      <c r="C107" s="78"/>
      <c r="D107" s="79">
        <f>SUM(D100:D106)</f>
        <v>328.09789999999998</v>
      </c>
      <c r="E107" s="79">
        <f>SUM(E100:E106)</f>
        <v>316.25</v>
      </c>
      <c r="F107" s="97">
        <f t="shared" si="7"/>
        <v>96.388913187191989</v>
      </c>
      <c r="G107" s="11" t="s">
        <v>90</v>
      </c>
    </row>
    <row r="108" spans="1:7" ht="36.75" customHeight="1" x14ac:dyDescent="0.25">
      <c r="A108" s="1"/>
      <c r="B108" s="139" t="s">
        <v>236</v>
      </c>
      <c r="C108" s="134"/>
      <c r="D108" s="134"/>
      <c r="E108" s="134"/>
      <c r="F108" s="135"/>
      <c r="G108" s="102"/>
    </row>
    <row r="109" spans="1:7" ht="21.6" customHeight="1" x14ac:dyDescent="0.25">
      <c r="B109" s="86" t="s">
        <v>168</v>
      </c>
      <c r="C109" s="32" t="s">
        <v>71</v>
      </c>
      <c r="D109" s="32">
        <v>1</v>
      </c>
      <c r="E109" s="32">
        <v>1</v>
      </c>
      <c r="F109" s="33">
        <f>E109/D109*100</f>
        <v>100</v>
      </c>
      <c r="G109" s="102"/>
    </row>
    <row r="110" spans="1:7" ht="32.25" customHeight="1" x14ac:dyDescent="0.25">
      <c r="B110" s="86" t="s">
        <v>31</v>
      </c>
      <c r="C110" s="32" t="s">
        <v>44</v>
      </c>
      <c r="D110" s="32">
        <v>1</v>
      </c>
      <c r="E110" s="32">
        <v>1</v>
      </c>
      <c r="F110" s="33">
        <f t="shared" ref="F110:F115" si="8">E110/D110*100</f>
        <v>100</v>
      </c>
      <c r="G110" s="102"/>
    </row>
    <row r="111" spans="1:7" ht="32.25" customHeight="1" x14ac:dyDescent="0.25">
      <c r="B111" s="86" t="s">
        <v>169</v>
      </c>
      <c r="C111" s="32" t="s">
        <v>71</v>
      </c>
      <c r="D111" s="32">
        <v>5</v>
      </c>
      <c r="E111" s="32">
        <v>6</v>
      </c>
      <c r="F111" s="33">
        <f t="shared" si="8"/>
        <v>120</v>
      </c>
      <c r="G111" s="102"/>
    </row>
    <row r="112" spans="1:7" ht="39.75" customHeight="1" x14ac:dyDescent="0.25">
      <c r="B112" s="86" t="s">
        <v>170</v>
      </c>
      <c r="C112" s="32" t="s">
        <v>6</v>
      </c>
      <c r="D112" s="32">
        <v>100</v>
      </c>
      <c r="E112" s="32">
        <v>100</v>
      </c>
      <c r="F112" s="33">
        <f t="shared" si="8"/>
        <v>100</v>
      </c>
      <c r="G112" s="102"/>
    </row>
    <row r="113" spans="1:7" ht="26.25" customHeight="1" x14ac:dyDescent="0.25">
      <c r="B113" s="86" t="s">
        <v>33</v>
      </c>
      <c r="C113" s="32" t="s">
        <v>71</v>
      </c>
      <c r="D113" s="32">
        <v>30</v>
      </c>
      <c r="E113" s="32">
        <v>137</v>
      </c>
      <c r="F113" s="33">
        <f t="shared" si="8"/>
        <v>456.66666666666663</v>
      </c>
      <c r="G113" s="102"/>
    </row>
    <row r="114" spans="1:7" ht="25.9" customHeight="1" x14ac:dyDescent="0.25">
      <c r="B114" s="86" t="s">
        <v>30</v>
      </c>
      <c r="C114" s="32" t="s">
        <v>71</v>
      </c>
      <c r="D114" s="32">
        <v>10</v>
      </c>
      <c r="E114" s="32">
        <v>0</v>
      </c>
      <c r="F114" s="33">
        <f t="shared" si="8"/>
        <v>0</v>
      </c>
      <c r="G114" s="102"/>
    </row>
    <row r="115" spans="1:7" ht="15.75" x14ac:dyDescent="0.25">
      <c r="B115" s="86" t="s">
        <v>171</v>
      </c>
      <c r="C115" s="32" t="s">
        <v>71</v>
      </c>
      <c r="D115" s="32">
        <v>80</v>
      </c>
      <c r="E115" s="32">
        <v>62</v>
      </c>
      <c r="F115" s="33">
        <f t="shared" si="8"/>
        <v>77.5</v>
      </c>
      <c r="G115" s="102"/>
    </row>
    <row r="116" spans="1:7" ht="40.5" customHeight="1" x14ac:dyDescent="0.25">
      <c r="B116" s="25" t="s">
        <v>43</v>
      </c>
      <c r="C116" s="35"/>
      <c r="D116" s="47">
        <f>SUM(D109:D115)</f>
        <v>227</v>
      </c>
      <c r="E116" s="47">
        <f>SUM(E109:E115)</f>
        <v>307</v>
      </c>
      <c r="F116" s="30">
        <f>E116/D116*100</f>
        <v>135.24229074889868</v>
      </c>
      <c r="G116" s="11" t="s">
        <v>90</v>
      </c>
    </row>
    <row r="117" spans="1:7" ht="40.5" customHeight="1" x14ac:dyDescent="0.25">
      <c r="A117" s="16"/>
      <c r="B117" s="151" t="s">
        <v>237</v>
      </c>
      <c r="C117" s="152"/>
      <c r="D117" s="152"/>
      <c r="E117" s="152"/>
      <c r="F117" s="153"/>
      <c r="G117" s="11"/>
    </row>
    <row r="118" spans="1:7" ht="40.5" customHeight="1" x14ac:dyDescent="0.25">
      <c r="A118" s="16"/>
      <c r="B118" s="93" t="s">
        <v>52</v>
      </c>
      <c r="C118" s="31" t="s">
        <v>44</v>
      </c>
      <c r="D118" s="32">
        <v>56</v>
      </c>
      <c r="E118" s="32">
        <v>51</v>
      </c>
      <c r="F118" s="33">
        <f>E118/D118*100</f>
        <v>91.071428571428569</v>
      </c>
      <c r="G118" s="102"/>
    </row>
    <row r="119" spans="1:7" ht="40.5" customHeight="1" x14ac:dyDescent="0.25">
      <c r="A119" s="16"/>
      <c r="B119" s="93" t="s">
        <v>53</v>
      </c>
      <c r="C119" s="31" t="s">
        <v>44</v>
      </c>
      <c r="D119" s="32">
        <v>7</v>
      </c>
      <c r="E119" s="32">
        <v>0</v>
      </c>
      <c r="F119" s="33">
        <f>E119/D119*100</f>
        <v>0</v>
      </c>
      <c r="G119" s="102"/>
    </row>
    <row r="120" spans="1:7" ht="40.5" customHeight="1" x14ac:dyDescent="0.25">
      <c r="B120" s="92" t="s">
        <v>173</v>
      </c>
      <c r="C120" s="31" t="s">
        <v>44</v>
      </c>
      <c r="D120" s="32">
        <v>2</v>
      </c>
      <c r="E120" s="32">
        <v>0</v>
      </c>
      <c r="F120" s="33">
        <f>E120/D120*100</f>
        <v>0</v>
      </c>
      <c r="G120" s="102"/>
    </row>
    <row r="121" spans="1:7" ht="40.5" customHeight="1" x14ac:dyDescent="0.25">
      <c r="B121" s="26" t="s">
        <v>43</v>
      </c>
      <c r="C121" s="35"/>
      <c r="D121" s="36">
        <f>SUM(D118:D120)</f>
        <v>65</v>
      </c>
      <c r="E121" s="36">
        <f>SUM(E118:E120)</f>
        <v>51</v>
      </c>
      <c r="F121" s="30">
        <f>E121/D121*100</f>
        <v>78.461538461538467</v>
      </c>
      <c r="G121" s="11" t="s">
        <v>107</v>
      </c>
    </row>
    <row r="122" spans="1:7" ht="40.15" customHeight="1" x14ac:dyDescent="0.25">
      <c r="A122" s="7"/>
      <c r="B122" s="139" t="s">
        <v>238</v>
      </c>
      <c r="C122" s="134"/>
      <c r="D122" s="134"/>
      <c r="E122" s="134"/>
      <c r="F122" s="135"/>
      <c r="G122" s="102"/>
    </row>
    <row r="123" spans="1:7" ht="40.15" customHeight="1" x14ac:dyDescent="0.25">
      <c r="A123" s="7"/>
      <c r="B123" s="41" t="s">
        <v>34</v>
      </c>
      <c r="C123" s="37" t="s">
        <v>44</v>
      </c>
      <c r="D123" s="32">
        <v>0</v>
      </c>
      <c r="E123" s="32">
        <v>0</v>
      </c>
      <c r="F123" s="33">
        <v>0</v>
      </c>
      <c r="G123" s="102"/>
    </row>
    <row r="124" spans="1:7" ht="15.75" x14ac:dyDescent="0.25">
      <c r="B124" s="41" t="s">
        <v>35</v>
      </c>
      <c r="C124" s="37" t="s">
        <v>174</v>
      </c>
      <c r="D124" s="32">
        <v>25.27</v>
      </c>
      <c r="E124" s="32">
        <v>25.27</v>
      </c>
      <c r="F124" s="33">
        <f>E124/D124*100</f>
        <v>100</v>
      </c>
      <c r="G124" s="102"/>
    </row>
    <row r="125" spans="1:7" ht="15.75" x14ac:dyDescent="0.25">
      <c r="B125" s="41" t="s">
        <v>36</v>
      </c>
      <c r="C125" s="37" t="s">
        <v>174</v>
      </c>
      <c r="D125" s="32">
        <v>19.64</v>
      </c>
      <c r="E125" s="32">
        <v>19.64</v>
      </c>
      <c r="F125" s="33">
        <f t="shared" ref="F125:F128" si="9">E125/D125*100</f>
        <v>100</v>
      </c>
      <c r="G125" s="102"/>
    </row>
    <row r="126" spans="1:7" ht="24.75" customHeight="1" x14ac:dyDescent="0.25">
      <c r="B126" s="41" t="s">
        <v>37</v>
      </c>
      <c r="C126" s="37" t="s">
        <v>5</v>
      </c>
      <c r="D126" s="32">
        <v>12.07</v>
      </c>
      <c r="E126" s="32">
        <v>12.07</v>
      </c>
      <c r="F126" s="33">
        <f t="shared" si="9"/>
        <v>100</v>
      </c>
      <c r="G126" s="102"/>
    </row>
    <row r="127" spans="1:7" ht="40.5" customHeight="1" x14ac:dyDescent="0.25">
      <c r="B127" s="41" t="s">
        <v>38</v>
      </c>
      <c r="C127" s="37" t="s">
        <v>5</v>
      </c>
      <c r="D127" s="32">
        <v>4</v>
      </c>
      <c r="E127" s="32">
        <v>14</v>
      </c>
      <c r="F127" s="33">
        <f t="shared" si="9"/>
        <v>350</v>
      </c>
      <c r="G127" s="102"/>
    </row>
    <row r="128" spans="1:7" ht="21" customHeight="1" x14ac:dyDescent="0.25">
      <c r="B128" s="41" t="s">
        <v>39</v>
      </c>
      <c r="C128" s="37" t="s">
        <v>6</v>
      </c>
      <c r="D128" s="32">
        <v>100</v>
      </c>
      <c r="E128" s="32">
        <v>100</v>
      </c>
      <c r="F128" s="33">
        <f t="shared" si="9"/>
        <v>100</v>
      </c>
      <c r="G128" s="102"/>
    </row>
    <row r="129" spans="1:7" ht="35.25" customHeight="1" x14ac:dyDescent="0.25">
      <c r="B129" s="47" t="s">
        <v>43</v>
      </c>
      <c r="C129" s="28"/>
      <c r="D129" s="45">
        <f>D123+D124+D125+D126+D127+D128</f>
        <v>160.97999999999999</v>
      </c>
      <c r="E129" s="45">
        <f>E123+E124+E125+E126+E127+E128</f>
        <v>170.98</v>
      </c>
      <c r="F129" s="30">
        <f>E129/D129*100</f>
        <v>106.21195179525407</v>
      </c>
      <c r="G129" s="11" t="s">
        <v>90</v>
      </c>
    </row>
    <row r="130" spans="1:7" ht="36.75" customHeight="1" thickBot="1" x14ac:dyDescent="0.3">
      <c r="B130" s="139" t="s">
        <v>239</v>
      </c>
      <c r="C130" s="134"/>
      <c r="D130" s="134"/>
      <c r="E130" s="134"/>
      <c r="F130" s="135"/>
      <c r="G130" s="102"/>
    </row>
    <row r="131" spans="1:7" ht="68.25" customHeight="1" thickBot="1" x14ac:dyDescent="0.3">
      <c r="B131" s="124" t="s">
        <v>264</v>
      </c>
      <c r="C131" s="80" t="s">
        <v>6</v>
      </c>
      <c r="D131" s="80">
        <v>30</v>
      </c>
      <c r="E131" s="80">
        <v>31.5</v>
      </c>
      <c r="F131" s="33">
        <f>E131/D131*100</f>
        <v>105</v>
      </c>
      <c r="G131" s="10"/>
    </row>
    <row r="132" spans="1:7" ht="66" customHeight="1" thickBot="1" x14ac:dyDescent="0.3">
      <c r="B132" s="124" t="s">
        <v>265</v>
      </c>
      <c r="C132" s="80" t="s">
        <v>6</v>
      </c>
      <c r="D132" s="80">
        <v>32</v>
      </c>
      <c r="E132" s="80">
        <v>34</v>
      </c>
      <c r="F132" s="33">
        <v>100</v>
      </c>
      <c r="G132" s="10"/>
    </row>
    <row r="133" spans="1:7" ht="63.75" customHeight="1" x14ac:dyDescent="0.25">
      <c r="B133" s="34" t="s">
        <v>69</v>
      </c>
      <c r="C133" s="80" t="s">
        <v>6</v>
      </c>
      <c r="D133" s="80">
        <v>30.7</v>
      </c>
      <c r="E133" s="80">
        <v>25</v>
      </c>
      <c r="F133" s="33">
        <f t="shared" ref="F133:F135" si="10">E133/D133*100</f>
        <v>81.433224755700323</v>
      </c>
      <c r="G133" s="10"/>
    </row>
    <row r="134" spans="1:7" ht="46.5" customHeight="1" x14ac:dyDescent="0.25">
      <c r="B134" s="81" t="s">
        <v>70</v>
      </c>
      <c r="C134" s="80" t="s">
        <v>6</v>
      </c>
      <c r="D134" s="80">
        <v>13.6</v>
      </c>
      <c r="E134" s="80">
        <v>2</v>
      </c>
      <c r="F134" s="33">
        <v>0</v>
      </c>
      <c r="G134" s="10"/>
    </row>
    <row r="135" spans="1:7" ht="32.25" customHeight="1" x14ac:dyDescent="0.25">
      <c r="B135" s="47" t="s">
        <v>43</v>
      </c>
      <c r="C135" s="36"/>
      <c r="D135" s="79">
        <f>SUM(D131:D134)</f>
        <v>106.3</v>
      </c>
      <c r="E135" s="79">
        <f>SUM(E131:E134)</f>
        <v>92.5</v>
      </c>
      <c r="F135" s="30">
        <f t="shared" si="10"/>
        <v>87.017873941674509</v>
      </c>
      <c r="G135" s="11" t="s">
        <v>107</v>
      </c>
    </row>
    <row r="136" spans="1:7" ht="43.5" customHeight="1" x14ac:dyDescent="0.25">
      <c r="A136" s="82"/>
      <c r="B136" s="161" t="s">
        <v>240</v>
      </c>
      <c r="C136" s="162"/>
      <c r="D136" s="162"/>
      <c r="E136" s="162"/>
      <c r="F136" s="163"/>
      <c r="G136" s="106"/>
    </row>
    <row r="137" spans="1:7" ht="46.5" customHeight="1" x14ac:dyDescent="0.25">
      <c r="A137" s="82">
        <v>1</v>
      </c>
      <c r="B137" s="63" t="s">
        <v>56</v>
      </c>
      <c r="C137" s="69" t="s">
        <v>44</v>
      </c>
      <c r="D137" s="37">
        <v>0</v>
      </c>
      <c r="E137" s="37">
        <v>0</v>
      </c>
      <c r="F137" s="64" t="s">
        <v>89</v>
      </c>
      <c r="G137" s="106"/>
    </row>
    <row r="138" spans="1:7" ht="30" customHeight="1" x14ac:dyDescent="0.25">
      <c r="A138" s="82">
        <v>2</v>
      </c>
      <c r="B138" s="34" t="s">
        <v>57</v>
      </c>
      <c r="C138" s="69" t="s">
        <v>44</v>
      </c>
      <c r="D138" s="37">
        <v>0</v>
      </c>
      <c r="E138" s="37">
        <v>0</v>
      </c>
      <c r="F138" s="64" t="s">
        <v>89</v>
      </c>
      <c r="G138" s="106"/>
    </row>
    <row r="139" spans="1:7" ht="46.5" customHeight="1" x14ac:dyDescent="0.25">
      <c r="A139" s="82">
        <v>3</v>
      </c>
      <c r="B139" s="34" t="s">
        <v>58</v>
      </c>
      <c r="C139" s="69" t="s">
        <v>44</v>
      </c>
      <c r="D139" s="37">
        <v>2</v>
      </c>
      <c r="E139" s="37">
        <v>0</v>
      </c>
      <c r="F139" s="64">
        <f t="shared" ref="F139:F146" si="11">E139/D139*100</f>
        <v>0</v>
      </c>
      <c r="G139" s="106"/>
    </row>
    <row r="140" spans="1:7" ht="57.75" customHeight="1" x14ac:dyDescent="0.25">
      <c r="A140" s="82">
        <v>4</v>
      </c>
      <c r="B140" s="83" t="s">
        <v>59</v>
      </c>
      <c r="C140" s="69" t="s">
        <v>44</v>
      </c>
      <c r="D140" s="37">
        <v>0</v>
      </c>
      <c r="E140" s="37">
        <v>0</v>
      </c>
      <c r="F140" s="64" t="s">
        <v>89</v>
      </c>
      <c r="G140" s="106"/>
    </row>
    <row r="141" spans="1:7" ht="29.25" customHeight="1" x14ac:dyDescent="0.25">
      <c r="A141" s="82">
        <v>5</v>
      </c>
      <c r="B141" s="84" t="s">
        <v>60</v>
      </c>
      <c r="C141" s="69" t="s">
        <v>44</v>
      </c>
      <c r="D141" s="37">
        <v>13</v>
      </c>
      <c r="E141" s="37">
        <v>15</v>
      </c>
      <c r="F141" s="64">
        <f t="shared" si="11"/>
        <v>115.38461538461537</v>
      </c>
      <c r="G141" s="106"/>
    </row>
    <row r="142" spans="1:7" ht="44.25" customHeight="1" x14ac:dyDescent="0.25">
      <c r="A142" s="82">
        <v>6</v>
      </c>
      <c r="B142" s="84" t="s">
        <v>61</v>
      </c>
      <c r="C142" s="69" t="s">
        <v>44</v>
      </c>
      <c r="D142" s="46">
        <v>10</v>
      </c>
      <c r="E142" s="46">
        <v>12</v>
      </c>
      <c r="F142" s="64">
        <f t="shared" si="11"/>
        <v>120</v>
      </c>
      <c r="G142" s="106"/>
    </row>
    <row r="143" spans="1:7" ht="44.25" customHeight="1" x14ac:dyDescent="0.25">
      <c r="A143" s="82">
        <v>7</v>
      </c>
      <c r="B143" s="84" t="s">
        <v>62</v>
      </c>
      <c r="C143" s="69" t="s">
        <v>44</v>
      </c>
      <c r="D143" s="37">
        <v>8</v>
      </c>
      <c r="E143" s="37">
        <v>8</v>
      </c>
      <c r="F143" s="64">
        <f t="shared" si="11"/>
        <v>100</v>
      </c>
      <c r="G143" s="106"/>
    </row>
    <row r="144" spans="1:7" ht="46.5" customHeight="1" x14ac:dyDescent="0.25">
      <c r="A144" s="82">
        <v>8</v>
      </c>
      <c r="B144" s="84" t="s">
        <v>63</v>
      </c>
      <c r="C144" s="69" t="s">
        <v>44</v>
      </c>
      <c r="D144" s="37">
        <v>7</v>
      </c>
      <c r="E144" s="37">
        <v>9</v>
      </c>
      <c r="F144" s="64">
        <f t="shared" si="11"/>
        <v>128.57142857142858</v>
      </c>
      <c r="G144" s="106"/>
    </row>
    <row r="145" spans="1:7" ht="49.5" customHeight="1" x14ac:dyDescent="0.25">
      <c r="A145" s="82">
        <v>9</v>
      </c>
      <c r="B145" s="84" t="s">
        <v>151</v>
      </c>
      <c r="C145" s="69" t="s">
        <v>44</v>
      </c>
      <c r="D145" s="37">
        <v>24</v>
      </c>
      <c r="E145" s="37">
        <v>31</v>
      </c>
      <c r="F145" s="64">
        <f t="shared" si="11"/>
        <v>129.16666666666669</v>
      </c>
      <c r="G145" s="106"/>
    </row>
    <row r="146" spans="1:7" ht="30.75" customHeight="1" x14ac:dyDescent="0.25">
      <c r="A146" s="82"/>
      <c r="B146" s="47" t="s">
        <v>43</v>
      </c>
      <c r="C146" s="28"/>
      <c r="D146" s="45">
        <f>SUM(D137:D145)</f>
        <v>64</v>
      </c>
      <c r="E146" s="45">
        <f>SUM(E137:E145)</f>
        <v>75</v>
      </c>
      <c r="F146" s="30">
        <f t="shared" si="11"/>
        <v>117.1875</v>
      </c>
      <c r="G146" s="11" t="s">
        <v>90</v>
      </c>
    </row>
    <row r="147" spans="1:7" ht="42" customHeight="1" x14ac:dyDescent="0.25">
      <c r="B147" s="155" t="s">
        <v>241</v>
      </c>
      <c r="C147" s="156"/>
      <c r="D147" s="156"/>
      <c r="E147" s="156"/>
      <c r="F147" s="157"/>
      <c r="G147" s="11"/>
    </row>
    <row r="148" spans="1:7" ht="30.75" customHeight="1" x14ac:dyDescent="0.25">
      <c r="B148" s="49" t="s">
        <v>31</v>
      </c>
      <c r="C148" s="69" t="s">
        <v>71</v>
      </c>
      <c r="D148" s="37">
        <v>1</v>
      </c>
      <c r="E148" s="43">
        <v>22</v>
      </c>
      <c r="F148" s="33">
        <f>E148/D148*100</f>
        <v>2200</v>
      </c>
      <c r="G148" s="11"/>
    </row>
    <row r="149" spans="1:7" ht="30.75" customHeight="1" x14ac:dyDescent="0.25">
      <c r="B149" s="49" t="s">
        <v>72</v>
      </c>
      <c r="C149" s="69" t="s">
        <v>71</v>
      </c>
      <c r="D149" s="37">
        <v>6</v>
      </c>
      <c r="E149" s="43">
        <v>10</v>
      </c>
      <c r="F149" s="33">
        <f t="shared" ref="F149:F154" si="12">E149/D149*100</f>
        <v>166.66666666666669</v>
      </c>
      <c r="G149" s="11"/>
    </row>
    <row r="150" spans="1:7" ht="30.75" customHeight="1" x14ac:dyDescent="0.25">
      <c r="B150" s="49" t="s">
        <v>32</v>
      </c>
      <c r="C150" s="69" t="s">
        <v>71</v>
      </c>
      <c r="D150" s="37">
        <v>6</v>
      </c>
      <c r="E150" s="43">
        <v>10</v>
      </c>
      <c r="F150" s="33">
        <f t="shared" si="12"/>
        <v>166.66666666666669</v>
      </c>
      <c r="G150" s="11"/>
    </row>
    <row r="151" spans="1:7" ht="30.75" customHeight="1" x14ac:dyDescent="0.25">
      <c r="B151" s="49" t="s">
        <v>73</v>
      </c>
      <c r="C151" s="69" t="s">
        <v>75</v>
      </c>
      <c r="D151" s="37">
        <v>180</v>
      </c>
      <c r="E151" s="43">
        <v>273.39999999999998</v>
      </c>
      <c r="F151" s="33">
        <f t="shared" si="12"/>
        <v>151.88888888888889</v>
      </c>
      <c r="G151" s="11"/>
    </row>
    <row r="152" spans="1:7" ht="30.75" customHeight="1" x14ac:dyDescent="0.25">
      <c r="B152" s="49" t="s">
        <v>74</v>
      </c>
      <c r="C152" s="69" t="s">
        <v>71</v>
      </c>
      <c r="D152" s="37">
        <v>1</v>
      </c>
      <c r="E152" s="43">
        <v>1</v>
      </c>
      <c r="F152" s="33">
        <f t="shared" si="12"/>
        <v>100</v>
      </c>
      <c r="G152" s="11"/>
    </row>
    <row r="153" spans="1:7" ht="30.75" customHeight="1" x14ac:dyDescent="0.25">
      <c r="B153" s="49" t="s">
        <v>100</v>
      </c>
      <c r="C153" s="69" t="s">
        <v>71</v>
      </c>
      <c r="D153" s="37">
        <v>1</v>
      </c>
      <c r="E153" s="43">
        <v>1</v>
      </c>
      <c r="F153" s="33">
        <f t="shared" si="12"/>
        <v>100</v>
      </c>
      <c r="G153" s="11"/>
    </row>
    <row r="154" spans="1:7" ht="30.75" customHeight="1" x14ac:dyDescent="0.25">
      <c r="B154" s="49" t="s">
        <v>102</v>
      </c>
      <c r="C154" s="69" t="s">
        <v>6</v>
      </c>
      <c r="D154" s="37">
        <v>3</v>
      </c>
      <c r="E154" s="43">
        <v>19.399999999999999</v>
      </c>
      <c r="F154" s="33">
        <f t="shared" si="12"/>
        <v>646.66666666666663</v>
      </c>
      <c r="G154" s="11"/>
    </row>
    <row r="155" spans="1:7" ht="30.75" customHeight="1" x14ac:dyDescent="0.25">
      <c r="B155" s="70" t="s">
        <v>43</v>
      </c>
      <c r="C155" s="71"/>
      <c r="D155" s="72">
        <f>SUM(D148:D154)</f>
        <v>198</v>
      </c>
      <c r="E155" s="72">
        <f>SUM(E148:E154)</f>
        <v>336.79999999999995</v>
      </c>
      <c r="F155" s="30">
        <f>E155/D155*100</f>
        <v>170.10101010101008</v>
      </c>
      <c r="G155" s="11" t="s">
        <v>90</v>
      </c>
    </row>
    <row r="156" spans="1:7" ht="60" customHeight="1" x14ac:dyDescent="0.25">
      <c r="B156" s="161" t="s">
        <v>242</v>
      </c>
      <c r="C156" s="162"/>
      <c r="D156" s="162"/>
      <c r="E156" s="162"/>
      <c r="F156" s="163"/>
      <c r="G156" s="107"/>
    </row>
    <row r="157" spans="1:7" ht="51.75" customHeight="1" x14ac:dyDescent="0.25">
      <c r="B157" s="53" t="s">
        <v>175</v>
      </c>
      <c r="C157" s="54" t="s">
        <v>6</v>
      </c>
      <c r="D157" s="54">
        <v>-6</v>
      </c>
      <c r="E157" s="54">
        <v>-8</v>
      </c>
      <c r="F157" s="95">
        <f t="shared" ref="F157:F161" si="13">E157/D157*100</f>
        <v>133.33333333333331</v>
      </c>
      <c r="G157" s="107"/>
    </row>
    <row r="158" spans="1:7" ht="64.5" customHeight="1" x14ac:dyDescent="0.25">
      <c r="B158" s="53" t="s">
        <v>176</v>
      </c>
      <c r="C158" s="54" t="s">
        <v>6</v>
      </c>
      <c r="D158" s="54">
        <v>-6</v>
      </c>
      <c r="E158" s="54">
        <v>-37.5</v>
      </c>
      <c r="F158" s="95">
        <f t="shared" si="13"/>
        <v>625</v>
      </c>
      <c r="G158" s="107"/>
    </row>
    <row r="159" spans="1:7" ht="70.5" customHeight="1" x14ac:dyDescent="0.25">
      <c r="B159" s="53" t="s">
        <v>177</v>
      </c>
      <c r="C159" s="54" t="s">
        <v>6</v>
      </c>
      <c r="D159" s="54">
        <v>35</v>
      </c>
      <c r="E159" s="54">
        <v>47</v>
      </c>
      <c r="F159" s="95">
        <f t="shared" si="13"/>
        <v>134.28571428571428</v>
      </c>
      <c r="G159" s="107"/>
    </row>
    <row r="160" spans="1:7" ht="74.25" customHeight="1" x14ac:dyDescent="0.25">
      <c r="B160" s="53" t="s">
        <v>178</v>
      </c>
      <c r="C160" s="54" t="s">
        <v>6</v>
      </c>
      <c r="D160" s="54">
        <v>30</v>
      </c>
      <c r="E160" s="54">
        <v>0</v>
      </c>
      <c r="F160" s="95">
        <f t="shared" si="13"/>
        <v>0</v>
      </c>
      <c r="G160" s="107"/>
    </row>
    <row r="161" spans="2:7" ht="35.25" customHeight="1" x14ac:dyDescent="0.25">
      <c r="B161" s="26" t="s">
        <v>43</v>
      </c>
      <c r="C161" s="35"/>
      <c r="D161" s="36">
        <f>SUM(D157:D160)</f>
        <v>53</v>
      </c>
      <c r="E161" s="36">
        <f>SUM(E157:E160)</f>
        <v>1.5</v>
      </c>
      <c r="F161" s="30">
        <f t="shared" si="13"/>
        <v>2.8301886792452833</v>
      </c>
      <c r="G161" s="68" t="s">
        <v>107</v>
      </c>
    </row>
    <row r="162" spans="2:7" ht="51.75" customHeight="1" x14ac:dyDescent="0.25">
      <c r="B162" s="161" t="s">
        <v>243</v>
      </c>
      <c r="C162" s="162"/>
      <c r="D162" s="162"/>
      <c r="E162" s="162"/>
      <c r="F162" s="163"/>
      <c r="G162" s="106"/>
    </row>
    <row r="163" spans="2:7" ht="51.75" customHeight="1" x14ac:dyDescent="0.25">
      <c r="B163" s="94" t="s">
        <v>266</v>
      </c>
      <c r="C163" s="37" t="s">
        <v>101</v>
      </c>
      <c r="D163" s="37">
        <v>4</v>
      </c>
      <c r="E163" s="37">
        <v>4</v>
      </c>
      <c r="F163" s="64">
        <f>E163/D163*100</f>
        <v>100</v>
      </c>
      <c r="G163" s="106"/>
    </row>
    <row r="164" spans="2:7" ht="51.75" customHeight="1" x14ac:dyDescent="0.25">
      <c r="B164" s="94" t="s">
        <v>93</v>
      </c>
      <c r="C164" s="37" t="s">
        <v>101</v>
      </c>
      <c r="D164" s="37">
        <v>9</v>
      </c>
      <c r="E164" s="37">
        <v>7</v>
      </c>
      <c r="F164" s="64">
        <f>E164/D164*100</f>
        <v>77.777777777777786</v>
      </c>
      <c r="G164" s="106"/>
    </row>
    <row r="165" spans="2:7" ht="51.75" customHeight="1" x14ac:dyDescent="0.25">
      <c r="B165" s="94" t="s">
        <v>111</v>
      </c>
      <c r="C165" s="37" t="s">
        <v>101</v>
      </c>
      <c r="D165" s="37">
        <v>9</v>
      </c>
      <c r="E165" s="37">
        <v>7</v>
      </c>
      <c r="F165" s="64">
        <f>E165/D165*100</f>
        <v>77.777777777777786</v>
      </c>
      <c r="G165" s="106"/>
    </row>
    <row r="166" spans="2:7" ht="36" customHeight="1" x14ac:dyDescent="0.25">
      <c r="B166" s="94" t="s">
        <v>94</v>
      </c>
      <c r="C166" s="37" t="s">
        <v>79</v>
      </c>
      <c r="D166" s="37">
        <v>17</v>
      </c>
      <c r="E166" s="37">
        <v>10</v>
      </c>
      <c r="F166" s="64">
        <f>E166/D166*100</f>
        <v>58.82352941176471</v>
      </c>
      <c r="G166" s="106"/>
    </row>
    <row r="167" spans="2:7" ht="41.25" customHeight="1" x14ac:dyDescent="0.25">
      <c r="B167" s="94" t="s">
        <v>51</v>
      </c>
      <c r="C167" s="37" t="s">
        <v>44</v>
      </c>
      <c r="D167" s="37">
        <v>1</v>
      </c>
      <c r="E167" s="37">
        <v>1</v>
      </c>
      <c r="F167" s="64">
        <v>0</v>
      </c>
      <c r="G167" s="106"/>
    </row>
    <row r="168" spans="2:7" ht="51.75" customHeight="1" x14ac:dyDescent="0.25">
      <c r="B168" s="94" t="s">
        <v>95</v>
      </c>
      <c r="C168" s="37" t="s">
        <v>44</v>
      </c>
      <c r="D168" s="37">
        <v>9</v>
      </c>
      <c r="E168" s="37">
        <v>8</v>
      </c>
      <c r="F168" s="64">
        <f>E168/D168*100</f>
        <v>88.888888888888886</v>
      </c>
      <c r="G168" s="106"/>
    </row>
    <row r="169" spans="2:7" ht="36" customHeight="1" x14ac:dyDescent="0.25">
      <c r="B169" s="65" t="s">
        <v>43</v>
      </c>
      <c r="C169" s="66"/>
      <c r="D169" s="67">
        <f>SUM(D163:D168)</f>
        <v>49</v>
      </c>
      <c r="E169" s="67">
        <f>SUM(E163:E168)</f>
        <v>37</v>
      </c>
      <c r="F169" s="30">
        <f>E169/D169*100</f>
        <v>75.510204081632651</v>
      </c>
      <c r="G169" s="68" t="s">
        <v>107</v>
      </c>
    </row>
    <row r="170" spans="2:7" ht="39" customHeight="1" x14ac:dyDescent="0.25">
      <c r="B170" s="161" t="s">
        <v>244</v>
      </c>
      <c r="C170" s="162"/>
      <c r="D170" s="162"/>
      <c r="E170" s="162"/>
      <c r="F170" s="163"/>
      <c r="G170" s="10"/>
    </row>
    <row r="171" spans="2:7" ht="51.75" customHeight="1" x14ac:dyDescent="0.25">
      <c r="B171" s="53" t="s">
        <v>86</v>
      </c>
      <c r="C171" s="54" t="s">
        <v>6</v>
      </c>
      <c r="D171" s="54">
        <v>100</v>
      </c>
      <c r="E171" s="54">
        <v>100</v>
      </c>
      <c r="F171" s="55">
        <f>SUM(E171/D171)*100</f>
        <v>100</v>
      </c>
      <c r="G171" s="10"/>
    </row>
    <row r="172" spans="2:7" ht="51.75" customHeight="1" x14ac:dyDescent="0.25">
      <c r="B172" s="53" t="s">
        <v>87</v>
      </c>
      <c r="C172" s="54" t="s">
        <v>6</v>
      </c>
      <c r="D172" s="54">
        <v>100</v>
      </c>
      <c r="E172" s="54">
        <v>100</v>
      </c>
      <c r="F172" s="55">
        <f>SUM(E172/D172)*100</f>
        <v>100</v>
      </c>
      <c r="G172" s="10"/>
    </row>
    <row r="173" spans="2:7" ht="31.5" customHeight="1" x14ac:dyDescent="0.25">
      <c r="B173" s="56" t="s">
        <v>43</v>
      </c>
      <c r="C173" s="57"/>
      <c r="D173" s="58">
        <f>SUM(D171:D172)</f>
        <v>200</v>
      </c>
      <c r="E173" s="58">
        <f>SUM(E171:E172)</f>
        <v>200</v>
      </c>
      <c r="F173" s="59">
        <f>(F171+F172)/2</f>
        <v>100</v>
      </c>
      <c r="G173" s="11" t="s">
        <v>90</v>
      </c>
    </row>
    <row r="174" spans="2:7" ht="29.25" customHeight="1" x14ac:dyDescent="0.25">
      <c r="B174" s="155" t="s">
        <v>245</v>
      </c>
      <c r="C174" s="156"/>
      <c r="D174" s="156"/>
      <c r="E174" s="156"/>
      <c r="F174" s="157"/>
    </row>
    <row r="175" spans="2:7" ht="63" x14ac:dyDescent="0.25">
      <c r="B175" s="41" t="s">
        <v>97</v>
      </c>
      <c r="C175" s="37" t="s">
        <v>6</v>
      </c>
      <c r="D175" s="37">
        <v>0.03</v>
      </c>
      <c r="E175" s="37">
        <v>0</v>
      </c>
      <c r="F175" s="64">
        <f>SUM(E175/D175)*100</f>
        <v>0</v>
      </c>
    </row>
    <row r="176" spans="2:7" ht="63" customHeight="1" x14ac:dyDescent="0.25">
      <c r="B176" s="41" t="s">
        <v>98</v>
      </c>
      <c r="C176" s="37" t="s">
        <v>6</v>
      </c>
      <c r="D176" s="37">
        <v>64</v>
      </c>
      <c r="E176" s="37">
        <v>0</v>
      </c>
      <c r="F176" s="64">
        <f>SUM(E176/D176)*100</f>
        <v>0</v>
      </c>
    </row>
    <row r="177" spans="1:7" ht="51" customHeight="1" x14ac:dyDescent="0.25">
      <c r="B177" s="41" t="s">
        <v>96</v>
      </c>
      <c r="C177" s="37" t="s">
        <v>6</v>
      </c>
      <c r="D177" s="37">
        <v>16</v>
      </c>
      <c r="E177" s="37">
        <v>0</v>
      </c>
      <c r="F177" s="64">
        <f t="shared" ref="F177:F178" si="14">SUM(E177/D177)*100</f>
        <v>0</v>
      </c>
    </row>
    <row r="178" spans="1:7" ht="54" customHeight="1" x14ac:dyDescent="0.25">
      <c r="B178" s="41" t="s">
        <v>99</v>
      </c>
      <c r="C178" s="37" t="s">
        <v>6</v>
      </c>
      <c r="D178" s="37">
        <v>1.24</v>
      </c>
      <c r="E178" s="37">
        <v>0</v>
      </c>
      <c r="F178" s="64">
        <f t="shared" si="14"/>
        <v>0</v>
      </c>
    </row>
    <row r="179" spans="1:7" ht="26.25" customHeight="1" x14ac:dyDescent="0.25">
      <c r="B179" s="56" t="s">
        <v>43</v>
      </c>
      <c r="C179" s="57"/>
      <c r="D179" s="58">
        <f>SUM(D175:D178)</f>
        <v>81.27</v>
      </c>
      <c r="E179" s="58">
        <f>SUM(E175:E178)</f>
        <v>0</v>
      </c>
      <c r="F179" s="30">
        <f>E179/D179*100</f>
        <v>0</v>
      </c>
    </row>
    <row r="180" spans="1:7" ht="29.25" customHeight="1" thickBot="1" x14ac:dyDescent="0.3">
      <c r="A180" s="15"/>
      <c r="B180" s="158" t="s">
        <v>246</v>
      </c>
      <c r="C180" s="159"/>
      <c r="D180" s="159"/>
      <c r="E180" s="159"/>
      <c r="F180" s="160"/>
    </row>
    <row r="181" spans="1:7" ht="32.25" thickBot="1" x14ac:dyDescent="0.3">
      <c r="B181" s="108" t="s">
        <v>135</v>
      </c>
      <c r="C181" s="37" t="s">
        <v>101</v>
      </c>
      <c r="D181" s="37">
        <v>0</v>
      </c>
      <c r="E181" s="37"/>
      <c r="F181" s="64"/>
    </row>
    <row r="182" spans="1:7" ht="36.75" customHeight="1" x14ac:dyDescent="0.25">
      <c r="B182" s="41" t="s">
        <v>136</v>
      </c>
      <c r="C182" s="37" t="s">
        <v>101</v>
      </c>
      <c r="D182" s="37">
        <v>0</v>
      </c>
      <c r="E182" s="37"/>
      <c r="F182" s="64"/>
    </row>
    <row r="183" spans="1:7" ht="57" customHeight="1" x14ac:dyDescent="0.25">
      <c r="B183" s="41" t="s">
        <v>137</v>
      </c>
      <c r="C183" s="37" t="s">
        <v>101</v>
      </c>
      <c r="D183" s="37">
        <v>1</v>
      </c>
      <c r="E183" s="37"/>
      <c r="F183" s="64"/>
    </row>
    <row r="184" spans="1:7" ht="31.5" x14ac:dyDescent="0.25">
      <c r="B184" s="41" t="s">
        <v>138</v>
      </c>
      <c r="C184" s="37" t="s">
        <v>101</v>
      </c>
      <c r="D184" s="37">
        <v>3</v>
      </c>
      <c r="E184" s="37"/>
      <c r="F184" s="64"/>
    </row>
    <row r="185" spans="1:7" ht="15.75" x14ac:dyDescent="0.25">
      <c r="B185" s="56" t="s">
        <v>43</v>
      </c>
      <c r="C185" s="57"/>
      <c r="D185" s="58">
        <f>SUM(D181:D184)</f>
        <v>4</v>
      </c>
      <c r="E185" s="58">
        <f>SUM(E181:E184)</f>
        <v>0</v>
      </c>
      <c r="F185" s="30">
        <f>E185/D185*100</f>
        <v>0</v>
      </c>
    </row>
    <row r="186" spans="1:7" ht="33.75" customHeight="1" thickBot="1" x14ac:dyDescent="0.3">
      <c r="A186" s="15"/>
      <c r="B186" s="158" t="s">
        <v>247</v>
      </c>
      <c r="C186" s="159"/>
      <c r="D186" s="159"/>
      <c r="E186" s="159"/>
      <c r="F186" s="160"/>
    </row>
    <row r="187" spans="1:7" ht="43.5" customHeight="1" thickBot="1" x14ac:dyDescent="0.3">
      <c r="B187" s="108" t="s">
        <v>267</v>
      </c>
      <c r="C187" s="37" t="s">
        <v>101</v>
      </c>
      <c r="D187" s="37">
        <v>5</v>
      </c>
      <c r="E187" s="37">
        <v>5</v>
      </c>
      <c r="F187" s="64">
        <f t="shared" ref="F187:F190" si="15">E187/D187*100</f>
        <v>100</v>
      </c>
    </row>
    <row r="188" spans="1:7" ht="66.75" customHeight="1" x14ac:dyDescent="0.25">
      <c r="B188" s="41" t="s">
        <v>140</v>
      </c>
      <c r="C188" s="37" t="s">
        <v>101</v>
      </c>
      <c r="D188" s="37">
        <v>0</v>
      </c>
      <c r="E188" s="37">
        <v>0</v>
      </c>
      <c r="F188" s="64">
        <v>0</v>
      </c>
    </row>
    <row r="189" spans="1:7" ht="47.25" x14ac:dyDescent="0.25">
      <c r="B189" s="41" t="s">
        <v>141</v>
      </c>
      <c r="C189" s="37" t="s">
        <v>101</v>
      </c>
      <c r="D189" s="37">
        <v>5</v>
      </c>
      <c r="E189" s="37">
        <v>5</v>
      </c>
      <c r="F189" s="64">
        <f t="shared" si="15"/>
        <v>100</v>
      </c>
    </row>
    <row r="190" spans="1:7" ht="31.5" x14ac:dyDescent="0.25">
      <c r="B190" s="41" t="s">
        <v>268</v>
      </c>
      <c r="C190" s="37" t="s">
        <v>44</v>
      </c>
      <c r="D190" s="37">
        <v>5</v>
      </c>
      <c r="E190" s="37">
        <v>5</v>
      </c>
      <c r="F190" s="64">
        <f t="shared" si="15"/>
        <v>100</v>
      </c>
    </row>
    <row r="191" spans="1:7" ht="47.25" x14ac:dyDescent="0.25">
      <c r="B191" s="41" t="s">
        <v>142</v>
      </c>
      <c r="C191" s="37" t="s">
        <v>101</v>
      </c>
      <c r="D191" s="37">
        <v>0</v>
      </c>
      <c r="E191" s="37">
        <v>0</v>
      </c>
      <c r="F191" s="64">
        <v>0</v>
      </c>
    </row>
    <row r="192" spans="1:7" ht="15.75" x14ac:dyDescent="0.25">
      <c r="B192" s="115" t="s">
        <v>43</v>
      </c>
      <c r="C192" s="116"/>
      <c r="D192" s="58">
        <f>D186+D187+D188+D189+D190+D191</f>
        <v>15</v>
      </c>
      <c r="E192" s="58">
        <f>E186+E187+E188+E189+E190+E191</f>
        <v>15</v>
      </c>
      <c r="F192" s="30">
        <f>E192/D192*100</f>
        <v>100</v>
      </c>
      <c r="G192" s="11" t="s">
        <v>90</v>
      </c>
    </row>
    <row r="193" spans="2:7" ht="45.75" customHeight="1" x14ac:dyDescent="0.25">
      <c r="B193" s="161" t="s">
        <v>248</v>
      </c>
      <c r="C193" s="162"/>
      <c r="D193" s="162"/>
      <c r="E193" s="162"/>
      <c r="F193" s="163"/>
    </row>
    <row r="194" spans="2:7" ht="31.5" x14ac:dyDescent="0.25">
      <c r="B194" s="73" t="s">
        <v>185</v>
      </c>
      <c r="C194" s="113" t="s">
        <v>186</v>
      </c>
      <c r="D194" s="113">
        <v>0</v>
      </c>
      <c r="E194" s="113">
        <v>0</v>
      </c>
      <c r="F194" s="64">
        <v>0</v>
      </c>
    </row>
    <row r="195" spans="2:7" ht="63" x14ac:dyDescent="0.25">
      <c r="B195" s="73" t="s">
        <v>187</v>
      </c>
      <c r="C195" s="114" t="s">
        <v>6</v>
      </c>
      <c r="D195" s="113">
        <v>50</v>
      </c>
      <c r="E195" s="113">
        <v>50</v>
      </c>
      <c r="F195" s="64">
        <f t="shared" ref="F195:F199" si="16">E195/D195*100</f>
        <v>100</v>
      </c>
    </row>
    <row r="196" spans="2:7" ht="15.75" x14ac:dyDescent="0.25">
      <c r="B196" s="73" t="s">
        <v>188</v>
      </c>
      <c r="C196" s="113" t="s">
        <v>44</v>
      </c>
      <c r="D196" s="113">
        <v>4</v>
      </c>
      <c r="E196" s="113">
        <v>2</v>
      </c>
      <c r="F196" s="64">
        <f t="shared" si="16"/>
        <v>50</v>
      </c>
    </row>
    <row r="197" spans="2:7" ht="31.5" x14ac:dyDescent="0.25">
      <c r="B197" s="73" t="s">
        <v>189</v>
      </c>
      <c r="C197" s="113" t="s">
        <v>44</v>
      </c>
      <c r="D197" s="113">
        <v>5</v>
      </c>
      <c r="E197" s="113">
        <v>43</v>
      </c>
      <c r="F197" s="64">
        <f t="shared" si="16"/>
        <v>860</v>
      </c>
    </row>
    <row r="198" spans="2:7" ht="31.5" x14ac:dyDescent="0.25">
      <c r="B198" s="73" t="s">
        <v>190</v>
      </c>
      <c r="C198" s="113" t="s">
        <v>44</v>
      </c>
      <c r="D198" s="113">
        <v>1</v>
      </c>
      <c r="E198" s="113">
        <v>0</v>
      </c>
      <c r="F198" s="64">
        <f t="shared" si="16"/>
        <v>0</v>
      </c>
      <c r="G198" s="117"/>
    </row>
    <row r="199" spans="2:7" ht="15.75" x14ac:dyDescent="0.25">
      <c r="B199" s="73" t="s">
        <v>191</v>
      </c>
      <c r="C199" s="113" t="s">
        <v>6</v>
      </c>
      <c r="D199" s="113">
        <v>50</v>
      </c>
      <c r="E199" s="113">
        <v>0</v>
      </c>
      <c r="F199" s="64">
        <f t="shared" si="16"/>
        <v>0</v>
      </c>
    </row>
    <row r="200" spans="2:7" ht="15.75" x14ac:dyDescent="0.25">
      <c r="B200" s="56" t="s">
        <v>43</v>
      </c>
      <c r="C200" s="57"/>
      <c r="D200" s="58">
        <f>SUM(D194:D199)</f>
        <v>110</v>
      </c>
      <c r="E200" s="58">
        <f>SUM(E194:E199)</f>
        <v>95</v>
      </c>
      <c r="F200" s="30">
        <f>E200/D200*100</f>
        <v>86.36363636363636</v>
      </c>
      <c r="G200" s="101" t="s">
        <v>107</v>
      </c>
    </row>
    <row r="201" spans="2:7" ht="78.75" customHeight="1" x14ac:dyDescent="0.25">
      <c r="B201" s="161" t="s">
        <v>269</v>
      </c>
      <c r="C201" s="162"/>
      <c r="D201" s="162"/>
      <c r="E201" s="162"/>
      <c r="F201" s="163"/>
    </row>
    <row r="202" spans="2:7" ht="47.25" x14ac:dyDescent="0.25">
      <c r="B202" s="73" t="s">
        <v>270</v>
      </c>
      <c r="C202" s="113" t="s">
        <v>45</v>
      </c>
      <c r="D202" s="113">
        <v>0</v>
      </c>
      <c r="E202" s="113">
        <v>0</v>
      </c>
      <c r="F202" s="64">
        <v>0</v>
      </c>
    </row>
    <row r="203" spans="2:7" ht="15.75" x14ac:dyDescent="0.25">
      <c r="B203" s="56" t="s">
        <v>43</v>
      </c>
      <c r="C203" s="116"/>
      <c r="D203" s="116">
        <v>0</v>
      </c>
      <c r="E203" s="116">
        <v>0</v>
      </c>
      <c r="F203" s="184"/>
    </row>
    <row r="204" spans="2:7" ht="94.5" customHeight="1" thickBot="1" x14ac:dyDescent="0.3">
      <c r="B204" s="185" t="s">
        <v>271</v>
      </c>
      <c r="C204" s="132"/>
      <c r="D204" s="132"/>
      <c r="E204" s="132"/>
      <c r="F204" s="133"/>
    </row>
    <row r="205" spans="2:7" ht="63.75" thickBot="1" x14ac:dyDescent="0.3">
      <c r="B205" s="186" t="s">
        <v>272</v>
      </c>
      <c r="C205" s="113"/>
      <c r="D205" s="113">
        <v>100</v>
      </c>
      <c r="E205" s="113">
        <v>100</v>
      </c>
      <c r="F205" s="64">
        <f t="shared" ref="F205:F208" si="17">E205/D205*100</f>
        <v>100</v>
      </c>
    </row>
    <row r="206" spans="2:7" ht="63.75" thickBot="1" x14ac:dyDescent="0.3">
      <c r="B206" s="186" t="s">
        <v>273</v>
      </c>
      <c r="C206" s="113"/>
      <c r="D206" s="113">
        <v>1</v>
      </c>
      <c r="E206" s="113">
        <v>0</v>
      </c>
      <c r="F206" s="64">
        <f t="shared" si="17"/>
        <v>0</v>
      </c>
    </row>
    <row r="207" spans="2:7" ht="79.5" thickBot="1" x14ac:dyDescent="0.3">
      <c r="B207" s="186" t="s">
        <v>274</v>
      </c>
      <c r="C207" s="113"/>
      <c r="D207" s="113">
        <v>1</v>
      </c>
      <c r="E207" s="113">
        <v>2</v>
      </c>
      <c r="F207" s="64">
        <f t="shared" si="17"/>
        <v>200</v>
      </c>
    </row>
    <row r="208" spans="2:7" ht="32.25" thickBot="1" x14ac:dyDescent="0.3">
      <c r="B208" s="186" t="s">
        <v>275</v>
      </c>
      <c r="C208" s="113"/>
      <c r="D208" s="113">
        <v>1</v>
      </c>
      <c r="E208" s="113">
        <v>1</v>
      </c>
      <c r="F208" s="64">
        <f t="shared" si="17"/>
        <v>100</v>
      </c>
    </row>
    <row r="209" spans="2:7" ht="15.75" x14ac:dyDescent="0.25">
      <c r="B209" s="56" t="s">
        <v>43</v>
      </c>
      <c r="C209" s="57"/>
      <c r="D209" s="58">
        <f>SUM(D205:D208)</f>
        <v>103</v>
      </c>
      <c r="E209" s="58">
        <f>SUM(E205:E208)</f>
        <v>103</v>
      </c>
      <c r="F209" s="30">
        <f>E209/D209*100</f>
        <v>100</v>
      </c>
      <c r="G209" s="11" t="s">
        <v>90</v>
      </c>
    </row>
    <row r="210" spans="2:7" ht="15.75" x14ac:dyDescent="0.25">
      <c r="B210" s="109"/>
      <c r="C210" s="110"/>
      <c r="D210" s="111"/>
      <c r="E210" s="111"/>
      <c r="F210" s="112"/>
      <c r="G210" s="101"/>
    </row>
    <row r="211" spans="2:7" ht="18.75" customHeight="1" x14ac:dyDescent="0.25">
      <c r="B211" s="109"/>
      <c r="C211" s="110"/>
      <c r="D211" s="111"/>
      <c r="E211" s="111"/>
      <c r="F211" s="112"/>
      <c r="G211" s="101"/>
    </row>
    <row r="212" spans="2:7" ht="330.75" customHeight="1" x14ac:dyDescent="0.25">
      <c r="B212" s="109"/>
      <c r="C212" s="110"/>
      <c r="D212" s="111"/>
      <c r="E212" s="111"/>
      <c r="F212" s="112"/>
    </row>
  </sheetData>
  <mergeCells count="29">
    <mergeCell ref="B201:F201"/>
    <mergeCell ref="B204:F204"/>
    <mergeCell ref="B174:F174"/>
    <mergeCell ref="B180:F180"/>
    <mergeCell ref="B186:F186"/>
    <mergeCell ref="B193:F193"/>
    <mergeCell ref="B136:F136"/>
    <mergeCell ref="B147:F147"/>
    <mergeCell ref="B156:F156"/>
    <mergeCell ref="B162:F162"/>
    <mergeCell ref="B170:F170"/>
    <mergeCell ref="B130:F130"/>
    <mergeCell ref="B38:F38"/>
    <mergeCell ref="B50:F50"/>
    <mergeCell ref="B64:F64"/>
    <mergeCell ref="B69:F69"/>
    <mergeCell ref="B74:F74"/>
    <mergeCell ref="B86:F86"/>
    <mergeCell ref="B99:F99"/>
    <mergeCell ref="B108:F108"/>
    <mergeCell ref="B117:F117"/>
    <mergeCell ref="B122:F122"/>
    <mergeCell ref="B42:F42"/>
    <mergeCell ref="B23:F23"/>
    <mergeCell ref="A2:F2"/>
    <mergeCell ref="B4:F4"/>
    <mergeCell ref="B11:F11"/>
    <mergeCell ref="B12:F12"/>
    <mergeCell ref="B20:F20"/>
  </mergeCells>
  <pageMargins left="0.31496062992125984" right="0.31496062992125984" top="0.74803149606299213" bottom="0.74803149606299213" header="0.31496062992125984" footer="0.31496062992125984"/>
  <pageSetup paperSize="9" scale="74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8" sqref="H8"/>
    </sheetView>
  </sheetViews>
  <sheetFormatPr defaultRowHeight="15" x14ac:dyDescent="0.25"/>
  <cols>
    <col min="1" max="1" width="4.85546875" customWidth="1"/>
    <col min="2" max="2" width="56.28515625" customWidth="1"/>
    <col min="3" max="3" width="8.7109375" customWidth="1"/>
    <col min="4" max="4" width="15.5703125" customWidth="1"/>
    <col min="5" max="5" width="15.42578125" customWidth="1"/>
    <col min="6" max="6" width="11.7109375" customWidth="1"/>
    <col min="7" max="7" width="18" style="98" customWidth="1"/>
  </cols>
  <sheetData>
    <row r="1" spans="1:7" ht="9" customHeight="1" x14ac:dyDescent="0.25"/>
    <row r="2" spans="1:7" ht="26.25" customHeight="1" x14ac:dyDescent="0.25">
      <c r="A2" s="181" t="s">
        <v>165</v>
      </c>
      <c r="B2" s="181"/>
      <c r="C2" s="181"/>
      <c r="D2" s="181"/>
      <c r="E2" s="181"/>
      <c r="F2" s="181"/>
    </row>
    <row r="3" spans="1:7" ht="112.5" customHeight="1" x14ac:dyDescent="0.25">
      <c r="A3" s="8"/>
      <c r="B3" s="12" t="s">
        <v>0</v>
      </c>
      <c r="C3" s="13" t="s">
        <v>1</v>
      </c>
      <c r="D3" s="14" t="s">
        <v>41</v>
      </c>
      <c r="E3" s="14" t="s">
        <v>40</v>
      </c>
      <c r="F3" s="12" t="s">
        <v>42</v>
      </c>
      <c r="G3" s="99" t="s">
        <v>78</v>
      </c>
    </row>
    <row r="4" spans="1:7" ht="44.25" customHeight="1" x14ac:dyDescent="0.25">
      <c r="A4" s="9"/>
      <c r="B4" s="131" t="s">
        <v>152</v>
      </c>
      <c r="C4" s="132"/>
      <c r="D4" s="132"/>
      <c r="E4" s="132"/>
      <c r="F4" s="133"/>
      <c r="G4" s="100"/>
    </row>
    <row r="5" spans="1:7" ht="31.5" x14ac:dyDescent="0.25">
      <c r="B5" s="41" t="s">
        <v>2</v>
      </c>
      <c r="C5" s="69" t="s">
        <v>5</v>
      </c>
      <c r="D5" s="23">
        <v>39.6</v>
      </c>
      <c r="E5" s="23">
        <v>39.6</v>
      </c>
      <c r="F5" s="38">
        <f>E5/D5*100</f>
        <v>100</v>
      </c>
      <c r="G5" s="100"/>
    </row>
    <row r="6" spans="1:7" ht="17.45" customHeight="1" x14ac:dyDescent="0.25">
      <c r="B6" s="41" t="s">
        <v>196</v>
      </c>
      <c r="C6" s="69" t="s">
        <v>5</v>
      </c>
      <c r="D6" s="23">
        <v>3</v>
      </c>
      <c r="E6" s="23">
        <v>0.31</v>
      </c>
      <c r="F6" s="38">
        <f>E6/D6*100</f>
        <v>10.333333333333334</v>
      </c>
      <c r="G6" s="100"/>
    </row>
    <row r="7" spans="1:7" ht="73.5" customHeight="1" x14ac:dyDescent="0.25">
      <c r="B7" s="41" t="s">
        <v>3</v>
      </c>
      <c r="C7" s="37" t="s">
        <v>5</v>
      </c>
      <c r="D7" s="23">
        <v>12.145</v>
      </c>
      <c r="E7" s="23">
        <v>0.31</v>
      </c>
      <c r="F7" s="38">
        <f>E7/D7*100</f>
        <v>2.5524907369287773</v>
      </c>
      <c r="G7" s="100"/>
    </row>
    <row r="8" spans="1:7" ht="50.25" customHeight="1" x14ac:dyDescent="0.25">
      <c r="B8" s="41" t="s">
        <v>4</v>
      </c>
      <c r="C8" s="37" t="s">
        <v>6</v>
      </c>
      <c r="D8" s="23">
        <v>30.67</v>
      </c>
      <c r="E8" s="23">
        <v>7.53</v>
      </c>
      <c r="F8" s="38">
        <f>E8/D8*100</f>
        <v>24.551679165308119</v>
      </c>
      <c r="G8" s="100"/>
    </row>
    <row r="9" spans="1:7" ht="43.5" customHeight="1" x14ac:dyDescent="0.25">
      <c r="B9" s="26" t="s">
        <v>43</v>
      </c>
      <c r="C9" s="25"/>
      <c r="D9" s="45">
        <f>SUM(D5:D8)</f>
        <v>85.415000000000006</v>
      </c>
      <c r="E9" s="45">
        <f>SUM(E5:E8)</f>
        <v>47.750000000000007</v>
      </c>
      <c r="F9" s="30">
        <f>E9/D9*100</f>
        <v>55.903529824972196</v>
      </c>
      <c r="G9" s="11" t="s">
        <v>91</v>
      </c>
    </row>
    <row r="10" spans="1:7" ht="42" customHeight="1" x14ac:dyDescent="0.25">
      <c r="A10" s="2"/>
      <c r="B10" s="134" t="s">
        <v>76</v>
      </c>
      <c r="C10" s="134"/>
      <c r="D10" s="134"/>
      <c r="E10" s="134"/>
      <c r="F10" s="135"/>
      <c r="G10" s="100"/>
    </row>
    <row r="11" spans="1:7" ht="31.5" customHeight="1" x14ac:dyDescent="0.25">
      <c r="B11" s="136" t="s">
        <v>7</v>
      </c>
      <c r="C11" s="137"/>
      <c r="D11" s="137"/>
      <c r="E11" s="137"/>
      <c r="F11" s="138"/>
      <c r="G11" s="100"/>
    </row>
    <row r="12" spans="1:7" ht="45.6" customHeight="1" x14ac:dyDescent="0.25">
      <c r="B12" s="22" t="s">
        <v>8</v>
      </c>
      <c r="C12" s="37" t="s">
        <v>6</v>
      </c>
      <c r="D12" s="37">
        <v>12</v>
      </c>
      <c r="E12" s="37">
        <v>15</v>
      </c>
      <c r="F12" s="38">
        <f>E12/D12*100</f>
        <v>125</v>
      </c>
      <c r="G12" s="100"/>
    </row>
    <row r="13" spans="1:7" ht="66.75" customHeight="1" x14ac:dyDescent="0.25">
      <c r="B13" s="22" t="s">
        <v>9</v>
      </c>
      <c r="C13" s="37" t="s">
        <v>6</v>
      </c>
      <c r="D13" s="37">
        <v>9</v>
      </c>
      <c r="E13" s="37">
        <v>3</v>
      </c>
      <c r="F13" s="38">
        <f>E13/D13*100</f>
        <v>33.333333333333329</v>
      </c>
      <c r="G13" s="100"/>
    </row>
    <row r="14" spans="1:7" ht="47.25" x14ac:dyDescent="0.25">
      <c r="B14" s="22" t="s">
        <v>10</v>
      </c>
      <c r="C14" s="37" t="s">
        <v>6</v>
      </c>
      <c r="D14" s="37">
        <v>14</v>
      </c>
      <c r="E14" s="37">
        <v>15</v>
      </c>
      <c r="F14" s="38">
        <f>E14/D14*100</f>
        <v>107.14285714285714</v>
      </c>
      <c r="G14" s="100"/>
    </row>
    <row r="15" spans="1:7" ht="47.25" x14ac:dyDescent="0.25">
      <c r="B15" s="22" t="s">
        <v>11</v>
      </c>
      <c r="C15" s="37" t="s">
        <v>6</v>
      </c>
      <c r="D15" s="37">
        <v>9</v>
      </c>
      <c r="E15" s="37">
        <v>19</v>
      </c>
      <c r="F15" s="38">
        <f>E15/D15*100</f>
        <v>211.11111111111111</v>
      </c>
      <c r="G15" s="100"/>
    </row>
    <row r="16" spans="1:7" ht="34.9" customHeight="1" x14ac:dyDescent="0.25">
      <c r="B16" s="26" t="s">
        <v>47</v>
      </c>
      <c r="C16" s="39"/>
      <c r="D16" s="40">
        <f>SUM(D12:D15)</f>
        <v>44</v>
      </c>
      <c r="E16" s="40">
        <f>SUM(E12:E15)</f>
        <v>52</v>
      </c>
      <c r="F16" s="30">
        <f>E16/D16*100</f>
        <v>118.18181818181819</v>
      </c>
      <c r="G16" s="11" t="s">
        <v>90</v>
      </c>
    </row>
    <row r="17" spans="2:7" ht="31.5" customHeight="1" x14ac:dyDescent="0.25">
      <c r="B17" s="136" t="s">
        <v>64</v>
      </c>
      <c r="C17" s="137"/>
      <c r="D17" s="137"/>
      <c r="E17" s="137"/>
      <c r="F17" s="138"/>
      <c r="G17" s="100"/>
    </row>
    <row r="18" spans="2:7" ht="78.75" x14ac:dyDescent="0.25">
      <c r="B18" s="41" t="s">
        <v>12</v>
      </c>
      <c r="C18" s="42" t="s">
        <v>20</v>
      </c>
      <c r="D18" s="43">
        <v>2</v>
      </c>
      <c r="E18" s="43">
        <v>0</v>
      </c>
      <c r="F18" s="44">
        <v>0</v>
      </c>
      <c r="G18" s="100"/>
    </row>
    <row r="19" spans="2:7" ht="33.75" customHeight="1" x14ac:dyDescent="0.25">
      <c r="B19" s="25" t="s">
        <v>47</v>
      </c>
      <c r="C19" s="25"/>
      <c r="D19" s="45">
        <f>SUM(D18)</f>
        <v>2</v>
      </c>
      <c r="E19" s="45">
        <f>SUM(E18)</f>
        <v>0</v>
      </c>
      <c r="F19" s="30">
        <f>E19/D19*100</f>
        <v>0</v>
      </c>
      <c r="G19" s="100"/>
    </row>
    <row r="20" spans="2:7" ht="47.25" customHeight="1" x14ac:dyDescent="0.25">
      <c r="B20" s="125" t="s">
        <v>17</v>
      </c>
      <c r="C20" s="126"/>
      <c r="D20" s="126"/>
      <c r="E20" s="126"/>
      <c r="F20" s="127"/>
      <c r="G20" s="100"/>
    </row>
    <row r="21" spans="2:7" ht="81.75" customHeight="1" x14ac:dyDescent="0.25">
      <c r="B21" s="48" t="s">
        <v>13</v>
      </c>
      <c r="C21" s="37" t="s">
        <v>6</v>
      </c>
      <c r="D21" s="37">
        <v>13.5</v>
      </c>
      <c r="E21" s="37">
        <v>23</v>
      </c>
      <c r="F21" s="38">
        <f t="shared" ref="F21:F26" si="0">E21/D21*100</f>
        <v>170.37037037037038</v>
      </c>
      <c r="G21" s="100"/>
    </row>
    <row r="22" spans="2:7" ht="31.5" x14ac:dyDescent="0.25">
      <c r="B22" s="48" t="s">
        <v>14</v>
      </c>
      <c r="C22" s="37" t="s">
        <v>6</v>
      </c>
      <c r="D22" s="37">
        <v>10</v>
      </c>
      <c r="E22" s="37">
        <v>5</v>
      </c>
      <c r="F22" s="38">
        <v>1</v>
      </c>
      <c r="G22" s="100"/>
    </row>
    <row r="23" spans="2:7" ht="63" x14ac:dyDescent="0.25">
      <c r="B23" s="48" t="s">
        <v>15</v>
      </c>
      <c r="C23" s="37" t="s">
        <v>6</v>
      </c>
      <c r="D23" s="37">
        <v>53</v>
      </c>
      <c r="E23" s="37">
        <v>67</v>
      </c>
      <c r="F23" s="38">
        <f t="shared" si="0"/>
        <v>126.41509433962264</v>
      </c>
      <c r="G23" s="100"/>
    </row>
    <row r="24" spans="2:7" ht="31.5" x14ac:dyDescent="0.25">
      <c r="B24" s="48" t="s">
        <v>16</v>
      </c>
      <c r="C24" s="37" t="s">
        <v>6</v>
      </c>
      <c r="D24" s="37">
        <v>125</v>
      </c>
      <c r="E24" s="37">
        <v>150</v>
      </c>
      <c r="F24" s="38">
        <f t="shared" si="0"/>
        <v>120</v>
      </c>
      <c r="G24" s="100"/>
    </row>
    <row r="25" spans="2:7" ht="84" customHeight="1" x14ac:dyDescent="0.25">
      <c r="B25" s="48" t="s">
        <v>112</v>
      </c>
      <c r="C25" s="37" t="s">
        <v>6</v>
      </c>
      <c r="D25" s="37">
        <v>100</v>
      </c>
      <c r="E25" s="37">
        <v>100</v>
      </c>
      <c r="F25" s="38">
        <f t="shared" si="0"/>
        <v>100</v>
      </c>
      <c r="G25" s="100"/>
    </row>
    <row r="26" spans="2:7" ht="50.25" customHeight="1" x14ac:dyDescent="0.25">
      <c r="B26" s="48" t="s">
        <v>113</v>
      </c>
      <c r="C26" s="37" t="s">
        <v>1</v>
      </c>
      <c r="D26" s="37">
        <v>42</v>
      </c>
      <c r="E26" s="37">
        <v>23</v>
      </c>
      <c r="F26" s="38">
        <f t="shared" si="0"/>
        <v>54.761904761904766</v>
      </c>
      <c r="G26" s="100"/>
    </row>
    <row r="27" spans="2:7" ht="78.75" customHeight="1" x14ac:dyDescent="0.25">
      <c r="B27" s="48" t="s">
        <v>114</v>
      </c>
      <c r="C27" s="37" t="s">
        <v>6</v>
      </c>
      <c r="D27" s="37">
        <v>45</v>
      </c>
      <c r="E27" s="37">
        <v>0</v>
      </c>
      <c r="F27" s="38">
        <v>0</v>
      </c>
      <c r="G27" s="100"/>
    </row>
    <row r="28" spans="2:7" ht="27.6" customHeight="1" x14ac:dyDescent="0.25">
      <c r="B28" s="26" t="s">
        <v>47</v>
      </c>
      <c r="C28" s="96"/>
      <c r="D28" s="47">
        <f>SUM(D21:D27)</f>
        <v>388.5</v>
      </c>
      <c r="E28" s="47">
        <f>SUM(E21:E27)</f>
        <v>368</v>
      </c>
      <c r="F28" s="30">
        <f>E28/D28*100</f>
        <v>94.723294723294728</v>
      </c>
      <c r="G28" s="100" t="s">
        <v>90</v>
      </c>
    </row>
    <row r="29" spans="2:7" ht="42.75" customHeight="1" x14ac:dyDescent="0.25">
      <c r="B29" s="140" t="s">
        <v>18</v>
      </c>
      <c r="C29" s="141"/>
      <c r="D29" s="141"/>
      <c r="E29" s="141"/>
      <c r="F29" s="142"/>
      <c r="G29" s="100"/>
    </row>
    <row r="30" spans="2:7" ht="65.25" customHeight="1" x14ac:dyDescent="0.25">
      <c r="B30" s="41" t="s">
        <v>88</v>
      </c>
      <c r="C30" s="29" t="s">
        <v>21</v>
      </c>
      <c r="D30" s="37">
        <v>1</v>
      </c>
      <c r="E30" s="37">
        <v>0</v>
      </c>
      <c r="F30" s="24">
        <f>E30/D30*100</f>
        <v>0</v>
      </c>
      <c r="G30" s="100"/>
    </row>
    <row r="31" spans="2:7" ht="37.9" customHeight="1" x14ac:dyDescent="0.25">
      <c r="B31" s="49" t="s">
        <v>19</v>
      </c>
      <c r="C31" s="46" t="s">
        <v>22</v>
      </c>
      <c r="D31" s="37">
        <v>4</v>
      </c>
      <c r="E31" s="37">
        <v>0</v>
      </c>
      <c r="F31" s="24">
        <f>E31/D31*100</f>
        <v>0</v>
      </c>
      <c r="G31" s="100"/>
    </row>
    <row r="32" spans="2:7" ht="37.9" customHeight="1" x14ac:dyDescent="0.25">
      <c r="B32" s="87" t="s">
        <v>47</v>
      </c>
      <c r="C32" s="40"/>
      <c r="D32" s="47">
        <f>SUM(D30:D31)</f>
        <v>5</v>
      </c>
      <c r="E32" s="47">
        <f>SUM(E30:E31)</f>
        <v>0</v>
      </c>
      <c r="F32" s="30">
        <f>E32/D32*100</f>
        <v>0</v>
      </c>
      <c r="G32" s="100" t="s">
        <v>106</v>
      </c>
    </row>
    <row r="33" spans="1:7" ht="37.5" customHeight="1" x14ac:dyDescent="0.25">
      <c r="B33" s="50" t="s">
        <v>48</v>
      </c>
      <c r="C33" s="51"/>
      <c r="D33" s="52">
        <f>D16+D19+D28+D32</f>
        <v>439.5</v>
      </c>
      <c r="E33" s="52">
        <f>E16+E19+E28+E32</f>
        <v>420</v>
      </c>
      <c r="F33" s="30">
        <f>E33/D33*100</f>
        <v>95.563139931740608</v>
      </c>
      <c r="G33" s="11" t="s">
        <v>90</v>
      </c>
    </row>
    <row r="34" spans="1:7" ht="34.15" customHeight="1" x14ac:dyDescent="0.25">
      <c r="A34" s="4"/>
      <c r="B34" s="143" t="s">
        <v>153</v>
      </c>
      <c r="C34" s="143"/>
      <c r="D34" s="143"/>
      <c r="E34" s="143"/>
      <c r="F34" s="144"/>
      <c r="G34" s="101"/>
    </row>
    <row r="35" spans="1:7" ht="47.25" x14ac:dyDescent="0.25">
      <c r="B35" s="41" t="s">
        <v>49</v>
      </c>
      <c r="C35" s="85" t="s">
        <v>6</v>
      </c>
      <c r="D35" s="37">
        <v>100</v>
      </c>
      <c r="E35" s="37">
        <v>100</v>
      </c>
      <c r="F35" s="38">
        <f>E35/D35*100</f>
        <v>100</v>
      </c>
      <c r="G35" s="101"/>
    </row>
    <row r="36" spans="1:7" ht="31.5" x14ac:dyDescent="0.25">
      <c r="B36" s="49" t="s">
        <v>50</v>
      </c>
      <c r="C36" s="85" t="s">
        <v>6</v>
      </c>
      <c r="D36" s="37">
        <v>100</v>
      </c>
      <c r="E36" s="37">
        <v>100</v>
      </c>
      <c r="F36" s="38">
        <f>E36/D36*100</f>
        <v>100</v>
      </c>
      <c r="G36" s="101"/>
    </row>
    <row r="37" spans="1:7" ht="47.25" x14ac:dyDescent="0.25">
      <c r="B37" s="41" t="s">
        <v>115</v>
      </c>
      <c r="C37" s="85" t="s">
        <v>6</v>
      </c>
      <c r="D37" s="37">
        <v>58</v>
      </c>
      <c r="E37" s="37">
        <v>60</v>
      </c>
      <c r="F37" s="38">
        <f t="shared" ref="F37:F47" si="1">E37/D37*100</f>
        <v>103.44827586206897</v>
      </c>
      <c r="G37" s="101"/>
    </row>
    <row r="38" spans="1:7" ht="31.5" x14ac:dyDescent="0.25">
      <c r="B38" s="48" t="s">
        <v>65</v>
      </c>
      <c r="C38" s="85" t="s">
        <v>79</v>
      </c>
      <c r="D38" s="37">
        <v>42</v>
      </c>
      <c r="E38" s="37">
        <v>36</v>
      </c>
      <c r="F38" s="38">
        <f t="shared" si="1"/>
        <v>85.714285714285708</v>
      </c>
      <c r="G38" s="101"/>
    </row>
    <row r="39" spans="1:7" ht="47.25" x14ac:dyDescent="0.25">
      <c r="B39" s="49" t="s">
        <v>66</v>
      </c>
      <c r="C39" s="85" t="s">
        <v>6</v>
      </c>
      <c r="D39" s="37">
        <v>60</v>
      </c>
      <c r="E39" s="37">
        <v>76</v>
      </c>
      <c r="F39" s="38">
        <f t="shared" si="1"/>
        <v>126.66666666666666</v>
      </c>
      <c r="G39" s="101"/>
    </row>
    <row r="40" spans="1:7" ht="31.15" customHeight="1" x14ac:dyDescent="0.25">
      <c r="B40" s="49" t="s">
        <v>116</v>
      </c>
      <c r="C40" s="85" t="s">
        <v>22</v>
      </c>
      <c r="D40" s="37">
        <v>1</v>
      </c>
      <c r="E40" s="37">
        <v>0</v>
      </c>
      <c r="F40" s="38">
        <f t="shared" si="1"/>
        <v>0</v>
      </c>
      <c r="G40" s="101"/>
    </row>
    <row r="41" spans="1:7" ht="47.25" x14ac:dyDescent="0.25">
      <c r="B41" s="49" t="s">
        <v>117</v>
      </c>
      <c r="C41" s="85" t="s">
        <v>6</v>
      </c>
      <c r="D41" s="37">
        <v>99</v>
      </c>
      <c r="E41" s="37">
        <v>100</v>
      </c>
      <c r="F41" s="38">
        <f t="shared" si="1"/>
        <v>101.01010101010101</v>
      </c>
      <c r="G41" s="101"/>
    </row>
    <row r="42" spans="1:7" ht="45" customHeight="1" x14ac:dyDescent="0.25">
      <c r="B42" s="49" t="s">
        <v>118</v>
      </c>
      <c r="C42" s="85" t="s">
        <v>6</v>
      </c>
      <c r="D42" s="37">
        <v>38</v>
      </c>
      <c r="E42" s="37">
        <v>45</v>
      </c>
      <c r="F42" s="38">
        <f t="shared" si="1"/>
        <v>118.42105263157893</v>
      </c>
      <c r="G42" s="101"/>
    </row>
    <row r="43" spans="1:7" ht="63" x14ac:dyDescent="0.25">
      <c r="B43" s="41" t="s">
        <v>119</v>
      </c>
      <c r="C43" s="85" t="s">
        <v>6</v>
      </c>
      <c r="D43" s="37">
        <v>72</v>
      </c>
      <c r="E43" s="37">
        <v>43.5</v>
      </c>
      <c r="F43" s="38">
        <f>E43/D43*100</f>
        <v>60.416666666666664</v>
      </c>
      <c r="G43" s="101"/>
    </row>
    <row r="44" spans="1:7" ht="63" x14ac:dyDescent="0.25">
      <c r="B44" s="49" t="s">
        <v>120</v>
      </c>
      <c r="C44" s="85" t="s">
        <v>6</v>
      </c>
      <c r="D44" s="37">
        <v>100</v>
      </c>
      <c r="E44" s="37">
        <v>100</v>
      </c>
      <c r="F44" s="38">
        <v>0</v>
      </c>
      <c r="G44" s="101"/>
    </row>
    <row r="45" spans="1:7" ht="65.25" customHeight="1" x14ac:dyDescent="0.25">
      <c r="B45" s="48" t="s">
        <v>121</v>
      </c>
      <c r="C45" s="85" t="s">
        <v>6</v>
      </c>
      <c r="D45" s="46">
        <v>95</v>
      </c>
      <c r="E45" s="46">
        <v>71</v>
      </c>
      <c r="F45" s="38">
        <f t="shared" si="1"/>
        <v>74.73684210526315</v>
      </c>
      <c r="G45" s="101"/>
    </row>
    <row r="46" spans="1:7" ht="44.25" customHeight="1" x14ac:dyDescent="0.25">
      <c r="B46" s="48" t="s">
        <v>122</v>
      </c>
      <c r="C46" s="85" t="s">
        <v>6</v>
      </c>
      <c r="D46" s="46">
        <v>100</v>
      </c>
      <c r="E46" s="46">
        <v>100</v>
      </c>
      <c r="F46" s="38">
        <f t="shared" si="1"/>
        <v>100</v>
      </c>
      <c r="G46" s="101"/>
    </row>
    <row r="47" spans="1:7" ht="78.75" customHeight="1" x14ac:dyDescent="0.25">
      <c r="B47" s="41" t="s">
        <v>123</v>
      </c>
      <c r="C47" s="85" t="s">
        <v>6</v>
      </c>
      <c r="D47" s="46">
        <v>5.5</v>
      </c>
      <c r="E47" s="46">
        <v>0</v>
      </c>
      <c r="F47" s="38">
        <f t="shared" si="1"/>
        <v>0</v>
      </c>
      <c r="G47" s="101"/>
    </row>
    <row r="48" spans="1:7" ht="30" customHeight="1" x14ac:dyDescent="0.25">
      <c r="B48" s="88" t="s">
        <v>124</v>
      </c>
      <c r="C48" s="89"/>
      <c r="D48" s="47">
        <f>SUM(D35:D47)</f>
        <v>870.5</v>
      </c>
      <c r="E48" s="47">
        <f>SUM(E35:E47)</f>
        <v>831.5</v>
      </c>
      <c r="F48" s="30">
        <f>E48/D48*100</f>
        <v>95.519816197587588</v>
      </c>
      <c r="G48" s="101" t="s">
        <v>90</v>
      </c>
    </row>
    <row r="49" spans="1:7" ht="43.5" customHeight="1" x14ac:dyDescent="0.25">
      <c r="A49" s="7"/>
      <c r="B49" s="139" t="s">
        <v>108</v>
      </c>
      <c r="C49" s="134"/>
      <c r="D49" s="134"/>
      <c r="E49" s="134"/>
      <c r="F49" s="135"/>
      <c r="G49" s="102"/>
    </row>
    <row r="50" spans="1:7" ht="36.6" customHeight="1" x14ac:dyDescent="0.25">
      <c r="A50" s="7"/>
      <c r="B50" s="92" t="s">
        <v>109</v>
      </c>
      <c r="C50" s="23" t="s">
        <v>54</v>
      </c>
      <c r="D50" s="23">
        <v>1</v>
      </c>
      <c r="E50" s="23">
        <v>3</v>
      </c>
      <c r="F50" s="24">
        <f>E50/D50*100</f>
        <v>300</v>
      </c>
      <c r="G50" s="102"/>
    </row>
    <row r="51" spans="1:7" ht="27.75" customHeight="1" x14ac:dyDescent="0.25">
      <c r="A51" s="7"/>
      <c r="B51" s="92" t="s">
        <v>110</v>
      </c>
      <c r="C51" s="23" t="s">
        <v>54</v>
      </c>
      <c r="D51" s="23">
        <v>199</v>
      </c>
      <c r="E51" s="23">
        <v>159</v>
      </c>
      <c r="F51" s="24">
        <v>80</v>
      </c>
      <c r="G51" s="102"/>
    </row>
    <row r="52" spans="1:7" ht="27" customHeight="1" x14ac:dyDescent="0.25">
      <c r="A52" s="7"/>
      <c r="B52" s="92" t="s">
        <v>83</v>
      </c>
      <c r="C52" s="23" t="s">
        <v>54</v>
      </c>
      <c r="D52" s="23">
        <v>167</v>
      </c>
      <c r="E52" s="23">
        <v>130</v>
      </c>
      <c r="F52" s="24">
        <v>78</v>
      </c>
      <c r="G52" s="102"/>
    </row>
    <row r="53" spans="1:7" ht="30" customHeight="1" x14ac:dyDescent="0.25">
      <c r="A53" s="7"/>
      <c r="B53" s="26" t="s">
        <v>43</v>
      </c>
      <c r="C53" s="27"/>
      <c r="D53" s="28">
        <f>SUM(D50:D52)</f>
        <v>367</v>
      </c>
      <c r="E53" s="28">
        <f>SUM(E50:E52)</f>
        <v>292</v>
      </c>
      <c r="F53" s="30">
        <f>E53/D53*100</f>
        <v>79.564032697547688</v>
      </c>
      <c r="G53" s="101" t="s">
        <v>107</v>
      </c>
    </row>
    <row r="54" spans="1:7" ht="42" customHeight="1" x14ac:dyDescent="0.3">
      <c r="A54" s="7"/>
      <c r="B54" s="145" t="s">
        <v>155</v>
      </c>
      <c r="C54" s="182"/>
      <c r="D54" s="182"/>
      <c r="E54" s="182"/>
      <c r="F54" s="183"/>
      <c r="G54" s="102"/>
    </row>
    <row r="55" spans="1:7" ht="51" customHeight="1" x14ac:dyDescent="0.25">
      <c r="A55" s="7"/>
      <c r="B55" s="74" t="s">
        <v>164</v>
      </c>
      <c r="C55" s="23" t="s">
        <v>6</v>
      </c>
      <c r="D55" s="23">
        <v>100</v>
      </c>
      <c r="E55" s="23">
        <v>100</v>
      </c>
      <c r="F55" s="24">
        <f>E55/D55*100</f>
        <v>100</v>
      </c>
      <c r="G55" s="102"/>
    </row>
    <row r="56" spans="1:7" ht="126" x14ac:dyDescent="0.25">
      <c r="A56" s="7"/>
      <c r="B56" s="22" t="s">
        <v>149</v>
      </c>
      <c r="C56" s="23" t="s">
        <v>79</v>
      </c>
      <c r="D56" s="23">
        <v>10</v>
      </c>
      <c r="E56" s="23">
        <v>10</v>
      </c>
      <c r="F56" s="24">
        <v>100</v>
      </c>
      <c r="G56" s="103"/>
    </row>
    <row r="57" spans="1:7" ht="31.5" x14ac:dyDescent="0.25">
      <c r="A57" s="7"/>
      <c r="B57" s="22" t="s">
        <v>150</v>
      </c>
      <c r="C57" s="23" t="s">
        <v>6</v>
      </c>
      <c r="D57" s="23">
        <v>1</v>
      </c>
      <c r="E57" s="23">
        <v>1</v>
      </c>
      <c r="F57" s="24">
        <f>E57/D57*100</f>
        <v>100</v>
      </c>
      <c r="G57" s="102"/>
    </row>
    <row r="58" spans="1:7" ht="30" customHeight="1" x14ac:dyDescent="0.25">
      <c r="A58" s="7"/>
      <c r="B58" s="25" t="s">
        <v>43</v>
      </c>
      <c r="C58" s="91"/>
      <c r="D58" s="45">
        <f>SUM(D55:D57)</f>
        <v>111</v>
      </c>
      <c r="E58" s="45">
        <f>SUM(E55:E57)</f>
        <v>111</v>
      </c>
      <c r="F58" s="30">
        <f>E58/D58*100</f>
        <v>100</v>
      </c>
      <c r="G58" s="11" t="s">
        <v>90</v>
      </c>
    </row>
    <row r="59" spans="1:7" ht="37.5" customHeight="1" x14ac:dyDescent="0.3">
      <c r="A59" s="7"/>
      <c r="B59" s="146" t="s">
        <v>154</v>
      </c>
      <c r="C59" s="146"/>
      <c r="D59" s="146"/>
      <c r="E59" s="146"/>
      <c r="F59" s="147"/>
      <c r="G59" s="102"/>
    </row>
    <row r="60" spans="1:7" ht="15.75" x14ac:dyDescent="0.25">
      <c r="A60" s="7"/>
      <c r="B60" s="22" t="s">
        <v>84</v>
      </c>
      <c r="C60" s="23" t="s">
        <v>55</v>
      </c>
      <c r="D60" s="23">
        <v>10</v>
      </c>
      <c r="E60" s="23">
        <v>0</v>
      </c>
      <c r="F60" s="24">
        <f>E60/D60*100</f>
        <v>0</v>
      </c>
      <c r="G60" s="102"/>
    </row>
    <row r="61" spans="1:7" ht="15.75" x14ac:dyDescent="0.25">
      <c r="A61" s="7"/>
      <c r="B61" s="22" t="s">
        <v>85</v>
      </c>
      <c r="C61" s="23" t="s">
        <v>54</v>
      </c>
      <c r="D61" s="23">
        <v>0</v>
      </c>
      <c r="E61" s="23">
        <v>0</v>
      </c>
      <c r="F61" s="24">
        <v>0</v>
      </c>
      <c r="G61" s="102"/>
    </row>
    <row r="62" spans="1:7" ht="32.25" customHeight="1" x14ac:dyDescent="0.25">
      <c r="A62" s="7"/>
      <c r="B62" s="26" t="s">
        <v>43</v>
      </c>
      <c r="C62" s="27"/>
      <c r="D62" s="28">
        <f>SUM(D60:D61)</f>
        <v>10</v>
      </c>
      <c r="E62" s="28">
        <f>SUM(E60:E61)</f>
        <v>0</v>
      </c>
      <c r="F62" s="30">
        <f>E62/D62*100</f>
        <v>0</v>
      </c>
      <c r="G62" s="104" t="s">
        <v>106</v>
      </c>
    </row>
    <row r="63" spans="1:7" ht="38.450000000000003" customHeight="1" x14ac:dyDescent="0.25">
      <c r="A63" s="7"/>
      <c r="B63" s="134" t="s">
        <v>192</v>
      </c>
      <c r="C63" s="134"/>
      <c r="D63" s="134"/>
      <c r="E63" s="134"/>
      <c r="F63" s="135"/>
      <c r="G63" s="102"/>
    </row>
    <row r="64" spans="1:7" ht="72.75" customHeight="1" x14ac:dyDescent="0.25">
      <c r="A64">
        <v>1</v>
      </c>
      <c r="B64" s="41" t="s">
        <v>125</v>
      </c>
      <c r="C64" s="23" t="s">
        <v>6</v>
      </c>
      <c r="D64" s="23">
        <v>38</v>
      </c>
      <c r="E64" s="23">
        <v>42.5</v>
      </c>
      <c r="F64" s="24">
        <f>SUM(E64/D64)*100</f>
        <v>111.8421052631579</v>
      </c>
      <c r="G64" s="102"/>
    </row>
    <row r="65" spans="1:7" ht="47.25" x14ac:dyDescent="0.25">
      <c r="A65">
        <v>2</v>
      </c>
      <c r="B65" s="41" t="s">
        <v>126</v>
      </c>
      <c r="C65" s="23" t="s">
        <v>6</v>
      </c>
      <c r="D65" s="23">
        <v>55</v>
      </c>
      <c r="E65" s="23">
        <v>52.8</v>
      </c>
      <c r="F65" s="24">
        <f t="shared" ref="F65:F73" si="2">SUM(E65/D65)*100</f>
        <v>96</v>
      </c>
      <c r="G65" s="102"/>
    </row>
    <row r="66" spans="1:7" ht="51" customHeight="1" x14ac:dyDescent="0.25">
      <c r="A66">
        <v>3</v>
      </c>
      <c r="B66" s="41" t="s">
        <v>127</v>
      </c>
      <c r="C66" s="23" t="s">
        <v>6</v>
      </c>
      <c r="D66" s="23">
        <v>33.700000000000003</v>
      </c>
      <c r="E66" s="23">
        <v>33.299999999999997</v>
      </c>
      <c r="F66" s="24">
        <f t="shared" si="2"/>
        <v>98.813056379821944</v>
      </c>
      <c r="G66" s="102"/>
    </row>
    <row r="67" spans="1:7" ht="47.25" x14ac:dyDescent="0.25">
      <c r="A67">
        <v>4</v>
      </c>
      <c r="B67" s="41" t="s">
        <v>128</v>
      </c>
      <c r="C67" s="23" t="s">
        <v>6</v>
      </c>
      <c r="D67" s="23">
        <v>75.2</v>
      </c>
      <c r="E67" s="23">
        <v>52.8</v>
      </c>
      <c r="F67" s="24">
        <f t="shared" si="2"/>
        <v>70.212765957446805</v>
      </c>
      <c r="G67" s="102"/>
    </row>
    <row r="68" spans="1:7" ht="40.5" customHeight="1" x14ac:dyDescent="0.25">
      <c r="A68">
        <v>5</v>
      </c>
      <c r="B68" s="41" t="s">
        <v>129</v>
      </c>
      <c r="C68" s="23" t="s">
        <v>79</v>
      </c>
      <c r="D68" s="23">
        <v>270</v>
      </c>
      <c r="E68" s="23">
        <v>269</v>
      </c>
      <c r="F68" s="24">
        <f t="shared" si="2"/>
        <v>99.629629629629633</v>
      </c>
      <c r="G68" s="102"/>
    </row>
    <row r="69" spans="1:7" ht="60.75" customHeight="1" x14ac:dyDescent="0.25">
      <c r="A69">
        <v>6</v>
      </c>
      <c r="B69" s="73" t="s">
        <v>130</v>
      </c>
      <c r="C69" s="23" t="s">
        <v>6</v>
      </c>
      <c r="D69" s="23">
        <v>32.5</v>
      </c>
      <c r="E69" s="23">
        <v>49.6</v>
      </c>
      <c r="F69" s="24">
        <f t="shared" si="2"/>
        <v>152.61538461538461</v>
      </c>
      <c r="G69" s="102"/>
    </row>
    <row r="70" spans="1:7" ht="52.5" customHeight="1" x14ac:dyDescent="0.25">
      <c r="A70">
        <v>7</v>
      </c>
      <c r="B70" s="74" t="s">
        <v>131</v>
      </c>
      <c r="C70" s="75" t="s">
        <v>79</v>
      </c>
      <c r="D70" s="23">
        <v>1810</v>
      </c>
      <c r="E70" s="23">
        <v>1920</v>
      </c>
      <c r="F70" s="24">
        <f t="shared" si="2"/>
        <v>106.07734806629834</v>
      </c>
      <c r="G70" s="102"/>
    </row>
    <row r="71" spans="1:7" ht="33" customHeight="1" x14ac:dyDescent="0.25">
      <c r="A71">
        <v>8</v>
      </c>
      <c r="B71" s="74" t="s">
        <v>132</v>
      </c>
      <c r="C71" s="75" t="s">
        <v>22</v>
      </c>
      <c r="D71" s="23">
        <v>83</v>
      </c>
      <c r="E71" s="23">
        <v>78</v>
      </c>
      <c r="F71" s="24">
        <f t="shared" si="2"/>
        <v>93.975903614457835</v>
      </c>
      <c r="G71" s="102"/>
    </row>
    <row r="72" spans="1:7" ht="30" customHeight="1" x14ac:dyDescent="0.25">
      <c r="A72">
        <v>9</v>
      </c>
      <c r="B72" s="76" t="s">
        <v>133</v>
      </c>
      <c r="C72" s="23" t="s">
        <v>22</v>
      </c>
      <c r="D72" s="23">
        <v>43</v>
      </c>
      <c r="E72" s="23">
        <v>31</v>
      </c>
      <c r="F72" s="24">
        <f t="shared" si="2"/>
        <v>72.093023255813947</v>
      </c>
      <c r="G72" s="102"/>
    </row>
    <row r="73" spans="1:7" ht="39" customHeight="1" x14ac:dyDescent="0.25">
      <c r="A73">
        <v>10</v>
      </c>
      <c r="B73" s="77" t="s">
        <v>134</v>
      </c>
      <c r="C73" s="23" t="s">
        <v>22</v>
      </c>
      <c r="D73" s="23">
        <v>11</v>
      </c>
      <c r="E73" s="23">
        <v>11</v>
      </c>
      <c r="F73" s="24">
        <f t="shared" si="2"/>
        <v>100</v>
      </c>
      <c r="G73" s="102"/>
    </row>
    <row r="74" spans="1:7" ht="32.450000000000003" customHeight="1" x14ac:dyDescent="0.25">
      <c r="B74" s="17" t="s">
        <v>43</v>
      </c>
      <c r="C74" s="18"/>
      <c r="D74" s="18">
        <f>SUM(D64:D73)</f>
        <v>2451.4</v>
      </c>
      <c r="E74" s="18">
        <f>SUM(E64:E73)</f>
        <v>2540</v>
      </c>
      <c r="F74" s="30">
        <f>E74/D74*100</f>
        <v>103.61426123847596</v>
      </c>
      <c r="G74" s="11" t="s">
        <v>90</v>
      </c>
    </row>
    <row r="75" spans="1:7" ht="29.45" customHeight="1" x14ac:dyDescent="0.25">
      <c r="A75" s="6"/>
      <c r="B75" s="139" t="s">
        <v>144</v>
      </c>
      <c r="C75" s="134"/>
      <c r="D75" s="134"/>
      <c r="E75" s="134"/>
      <c r="F75" s="135"/>
      <c r="G75" s="102"/>
    </row>
    <row r="76" spans="1:7" ht="15.75" x14ac:dyDescent="0.25">
      <c r="A76" s="5"/>
      <c r="B76" s="22" t="s">
        <v>24</v>
      </c>
      <c r="C76" s="32" t="s">
        <v>44</v>
      </c>
      <c r="D76" s="32">
        <v>70</v>
      </c>
      <c r="E76" s="32">
        <v>91</v>
      </c>
      <c r="F76" s="33">
        <f t="shared" ref="F76:F83" si="3">E76/D76*100</f>
        <v>130</v>
      </c>
      <c r="G76" s="102"/>
    </row>
    <row r="77" spans="1:7" ht="31.5" x14ac:dyDescent="0.25">
      <c r="A77" s="5"/>
      <c r="B77" s="22" t="s">
        <v>25</v>
      </c>
      <c r="C77" s="32" t="s">
        <v>45</v>
      </c>
      <c r="D77" s="32">
        <v>4100</v>
      </c>
      <c r="E77" s="32">
        <v>3397</v>
      </c>
      <c r="F77" s="33">
        <f t="shared" si="3"/>
        <v>82.853658536585357</v>
      </c>
      <c r="G77" s="102"/>
    </row>
    <row r="78" spans="1:7" ht="22.15" customHeight="1" x14ac:dyDescent="0.25">
      <c r="A78" s="5"/>
      <c r="B78" s="22" t="s">
        <v>26</v>
      </c>
      <c r="C78" s="32" t="s">
        <v>44</v>
      </c>
      <c r="D78" s="32">
        <v>15</v>
      </c>
      <c r="E78" s="32">
        <v>13</v>
      </c>
      <c r="F78" s="33">
        <f t="shared" si="3"/>
        <v>86.666666666666671</v>
      </c>
      <c r="G78" s="102"/>
    </row>
    <row r="79" spans="1:7" ht="25.9" customHeight="1" x14ac:dyDescent="0.25">
      <c r="A79" s="5"/>
      <c r="B79" s="22" t="s">
        <v>27</v>
      </c>
      <c r="C79" s="32" t="s">
        <v>45</v>
      </c>
      <c r="D79" s="32">
        <v>558</v>
      </c>
      <c r="E79" s="32">
        <v>545</v>
      </c>
      <c r="F79" s="33">
        <f t="shared" si="3"/>
        <v>97.67025089605734</v>
      </c>
      <c r="G79" s="102"/>
    </row>
    <row r="80" spans="1:7" ht="31.5" x14ac:dyDescent="0.25">
      <c r="A80" s="5"/>
      <c r="B80" s="22" t="s">
        <v>145</v>
      </c>
      <c r="C80" s="32" t="s">
        <v>6</v>
      </c>
      <c r="D80" s="32">
        <v>2</v>
      </c>
      <c r="E80" s="32">
        <v>0</v>
      </c>
      <c r="F80" s="33">
        <v>0</v>
      </c>
      <c r="G80" s="102"/>
    </row>
    <row r="81" spans="1:7" ht="32.25" customHeight="1" x14ac:dyDescent="0.25">
      <c r="A81" s="5"/>
      <c r="B81" s="90" t="s">
        <v>146</v>
      </c>
      <c r="C81" s="32" t="s">
        <v>45</v>
      </c>
      <c r="D81" s="32">
        <v>8760</v>
      </c>
      <c r="E81" s="32">
        <v>9661</v>
      </c>
      <c r="F81" s="33">
        <f t="shared" si="3"/>
        <v>110.28538812785389</v>
      </c>
      <c r="G81" s="102"/>
    </row>
    <row r="82" spans="1:7" ht="25.15" customHeight="1" x14ac:dyDescent="0.25">
      <c r="A82" s="5"/>
      <c r="B82" s="90" t="s">
        <v>166</v>
      </c>
      <c r="C82" s="32" t="s">
        <v>167</v>
      </c>
      <c r="D82" s="32">
        <v>105</v>
      </c>
      <c r="E82" s="32">
        <v>98.4</v>
      </c>
      <c r="F82" s="33">
        <f t="shared" si="3"/>
        <v>93.714285714285722</v>
      </c>
      <c r="G82" s="102"/>
    </row>
    <row r="83" spans="1:7" ht="24.6" customHeight="1" x14ac:dyDescent="0.25">
      <c r="A83" s="5"/>
      <c r="B83" s="90" t="s">
        <v>28</v>
      </c>
      <c r="C83" s="32" t="s">
        <v>46</v>
      </c>
      <c r="D83" s="32">
        <v>500</v>
      </c>
      <c r="E83" s="32">
        <v>1354</v>
      </c>
      <c r="F83" s="33">
        <f t="shared" si="3"/>
        <v>270.8</v>
      </c>
      <c r="G83" s="102"/>
    </row>
    <row r="84" spans="1:7" ht="24" customHeight="1" x14ac:dyDescent="0.25">
      <c r="A84" s="5"/>
      <c r="B84" s="92" t="s">
        <v>193</v>
      </c>
      <c r="C84" s="32" t="s">
        <v>79</v>
      </c>
      <c r="D84" s="32">
        <v>1200</v>
      </c>
      <c r="E84" s="32">
        <v>1200</v>
      </c>
      <c r="F84" s="33">
        <f>E84/D84*100</f>
        <v>100</v>
      </c>
      <c r="G84" s="102"/>
    </row>
    <row r="85" spans="1:7" ht="45" customHeight="1" x14ac:dyDescent="0.25">
      <c r="A85" s="5"/>
      <c r="B85" s="92" t="s">
        <v>29</v>
      </c>
      <c r="C85" s="32" t="s">
        <v>45</v>
      </c>
      <c r="D85" s="32">
        <v>112</v>
      </c>
      <c r="E85" s="32">
        <v>97</v>
      </c>
      <c r="F85" s="33">
        <f>E85/D85*100</f>
        <v>86.607142857142861</v>
      </c>
      <c r="G85" s="102"/>
    </row>
    <row r="86" spans="1:7" ht="36" customHeight="1" x14ac:dyDescent="0.25">
      <c r="A86" s="5"/>
      <c r="B86" s="92" t="s">
        <v>147</v>
      </c>
      <c r="C86" s="32" t="s">
        <v>148</v>
      </c>
      <c r="D86" s="32">
        <v>20.8</v>
      </c>
      <c r="E86" s="32">
        <v>20.8</v>
      </c>
      <c r="F86" s="33">
        <f>E86/D86*100</f>
        <v>100</v>
      </c>
      <c r="G86" s="102"/>
    </row>
    <row r="87" spans="1:7" ht="27.75" customHeight="1" x14ac:dyDescent="0.25">
      <c r="A87" s="5"/>
      <c r="B87" s="25" t="s">
        <v>43</v>
      </c>
      <c r="C87" s="79"/>
      <c r="D87" s="79">
        <f>D76+D77+D78+D79+D80+D81+D82+D83+D84+D85+D86</f>
        <v>15442.8</v>
      </c>
      <c r="E87" s="79">
        <f>E76+E77+E78+E79+E80+E81+E82+E83+E84+E85+E86</f>
        <v>16477.2</v>
      </c>
      <c r="F87" s="30">
        <f>E87/D87*100</f>
        <v>106.69826715362501</v>
      </c>
      <c r="G87" s="105" t="s">
        <v>90</v>
      </c>
    </row>
    <row r="88" spans="1:7" ht="40.5" customHeight="1" x14ac:dyDescent="0.3">
      <c r="A88" s="3"/>
      <c r="B88" s="148" t="s">
        <v>156</v>
      </c>
      <c r="C88" s="149"/>
      <c r="D88" s="149"/>
      <c r="E88" s="149"/>
      <c r="F88" s="150"/>
      <c r="G88" s="102"/>
    </row>
    <row r="89" spans="1:7" ht="63" x14ac:dyDescent="0.25">
      <c r="B89" s="41" t="s">
        <v>103</v>
      </c>
      <c r="C89" s="37" t="s">
        <v>80</v>
      </c>
      <c r="D89" s="32">
        <v>31.85</v>
      </c>
      <c r="E89" s="32">
        <v>40.65</v>
      </c>
      <c r="F89" s="33">
        <f>E89/D89*100</f>
        <v>127.62951334379903</v>
      </c>
      <c r="G89" s="102"/>
    </row>
    <row r="90" spans="1:7" ht="63" x14ac:dyDescent="0.25">
      <c r="B90" s="41" t="s">
        <v>104</v>
      </c>
      <c r="C90" s="37" t="s">
        <v>80</v>
      </c>
      <c r="D90" s="32">
        <v>0</v>
      </c>
      <c r="E90" s="32">
        <v>0</v>
      </c>
      <c r="F90" s="33">
        <v>0</v>
      </c>
      <c r="G90" s="102"/>
    </row>
    <row r="91" spans="1:7" ht="63" x14ac:dyDescent="0.25">
      <c r="B91" s="41" t="s">
        <v>23</v>
      </c>
      <c r="C91" s="32" t="s">
        <v>6</v>
      </c>
      <c r="D91" s="32">
        <v>100</v>
      </c>
      <c r="E91" s="32">
        <v>100</v>
      </c>
      <c r="F91" s="33">
        <f t="shared" ref="F91:F96" si="4">E91/D91*100</f>
        <v>100</v>
      </c>
      <c r="G91" s="102"/>
    </row>
    <row r="92" spans="1:7" ht="50.25" x14ac:dyDescent="0.25">
      <c r="B92" s="41" t="s">
        <v>105</v>
      </c>
      <c r="C92" s="32" t="s">
        <v>81</v>
      </c>
      <c r="D92" s="32">
        <v>0.41789999999999999</v>
      </c>
      <c r="E92" s="32">
        <v>0.41789999999999999</v>
      </c>
      <c r="F92" s="33">
        <f t="shared" si="4"/>
        <v>100</v>
      </c>
      <c r="G92" s="102"/>
    </row>
    <row r="93" spans="1:7" ht="63" x14ac:dyDescent="0.25">
      <c r="B93" s="41" t="s">
        <v>161</v>
      </c>
      <c r="C93" s="32" t="s">
        <v>6</v>
      </c>
      <c r="D93" s="32">
        <v>95.03</v>
      </c>
      <c r="E93" s="32">
        <v>95.03</v>
      </c>
      <c r="F93" s="33">
        <f t="shared" si="4"/>
        <v>100</v>
      </c>
      <c r="G93" s="102"/>
    </row>
    <row r="94" spans="1:7" ht="51" customHeight="1" x14ac:dyDescent="0.25">
      <c r="B94" s="41" t="s">
        <v>162</v>
      </c>
      <c r="C94" s="32" t="s">
        <v>82</v>
      </c>
      <c r="D94" s="32">
        <v>2.02</v>
      </c>
      <c r="E94" s="32">
        <v>0.62</v>
      </c>
      <c r="F94" s="33">
        <f t="shared" si="4"/>
        <v>30.693069306930692</v>
      </c>
      <c r="G94" s="102"/>
    </row>
    <row r="95" spans="1:7" ht="68.25" customHeight="1" x14ac:dyDescent="0.25">
      <c r="B95" s="41" t="s">
        <v>163</v>
      </c>
      <c r="C95" s="32" t="s">
        <v>6</v>
      </c>
      <c r="D95" s="32">
        <v>98.78</v>
      </c>
      <c r="E95" s="32">
        <v>98.78</v>
      </c>
      <c r="F95" s="33">
        <f t="shared" si="4"/>
        <v>100</v>
      </c>
      <c r="G95" s="102"/>
    </row>
    <row r="96" spans="1:7" ht="33.6" customHeight="1" x14ac:dyDescent="0.25">
      <c r="B96" s="47" t="s">
        <v>43</v>
      </c>
      <c r="C96" s="78"/>
      <c r="D96" s="79">
        <f>SUM(D89:D95)</f>
        <v>328.09789999999998</v>
      </c>
      <c r="E96" s="79">
        <f>SUM(E89:E95)</f>
        <v>335.49790000000002</v>
      </c>
      <c r="F96" s="97">
        <f t="shared" si="4"/>
        <v>102.25542437181099</v>
      </c>
      <c r="G96" s="11" t="s">
        <v>90</v>
      </c>
    </row>
    <row r="97" spans="1:7" ht="36.75" customHeight="1" x14ac:dyDescent="0.25">
      <c r="A97" s="1"/>
      <c r="B97" s="139" t="s">
        <v>157</v>
      </c>
      <c r="C97" s="134"/>
      <c r="D97" s="134"/>
      <c r="E97" s="134"/>
      <c r="F97" s="135"/>
      <c r="G97" s="102"/>
    </row>
    <row r="98" spans="1:7" ht="21.6" customHeight="1" x14ac:dyDescent="0.25">
      <c r="B98" s="86" t="s">
        <v>168</v>
      </c>
      <c r="C98" s="32" t="s">
        <v>71</v>
      </c>
      <c r="D98" s="32">
        <v>1</v>
      </c>
      <c r="E98" s="32">
        <v>2</v>
      </c>
      <c r="F98" s="33">
        <f>E98/D98*100</f>
        <v>200</v>
      </c>
      <c r="G98" s="102"/>
    </row>
    <row r="99" spans="1:7" ht="32.25" customHeight="1" x14ac:dyDescent="0.25">
      <c r="B99" s="86" t="s">
        <v>31</v>
      </c>
      <c r="C99" s="32" t="s">
        <v>44</v>
      </c>
      <c r="D99" s="32">
        <v>1</v>
      </c>
      <c r="E99" s="32">
        <v>3</v>
      </c>
      <c r="F99" s="33">
        <f t="shared" ref="F99:F104" si="5">E99/D99*100</f>
        <v>300</v>
      </c>
      <c r="G99" s="102"/>
    </row>
    <row r="100" spans="1:7" ht="32.25" customHeight="1" x14ac:dyDescent="0.25">
      <c r="B100" s="86" t="s">
        <v>169</v>
      </c>
      <c r="C100" s="32" t="s">
        <v>71</v>
      </c>
      <c r="D100" s="32">
        <v>5</v>
      </c>
      <c r="E100" s="32">
        <v>7</v>
      </c>
      <c r="F100" s="33">
        <f t="shared" si="5"/>
        <v>140</v>
      </c>
      <c r="G100" s="102"/>
    </row>
    <row r="101" spans="1:7" ht="39.75" customHeight="1" x14ac:dyDescent="0.25">
      <c r="B101" s="86" t="s">
        <v>170</v>
      </c>
      <c r="C101" s="32" t="s">
        <v>6</v>
      </c>
      <c r="D101" s="32">
        <v>100</v>
      </c>
      <c r="E101" s="32">
        <v>100</v>
      </c>
      <c r="F101" s="33">
        <f t="shared" si="5"/>
        <v>100</v>
      </c>
      <c r="G101" s="102"/>
    </row>
    <row r="102" spans="1:7" ht="26.25" customHeight="1" x14ac:dyDescent="0.25">
      <c r="B102" s="86" t="s">
        <v>33</v>
      </c>
      <c r="C102" s="32" t="s">
        <v>71</v>
      </c>
      <c r="D102" s="32">
        <v>30</v>
      </c>
      <c r="E102" s="32">
        <v>63</v>
      </c>
      <c r="F102" s="33">
        <f t="shared" si="5"/>
        <v>210</v>
      </c>
      <c r="G102" s="102"/>
    </row>
    <row r="103" spans="1:7" ht="25.9" customHeight="1" x14ac:dyDescent="0.25">
      <c r="B103" s="86" t="s">
        <v>30</v>
      </c>
      <c r="C103" s="32" t="s">
        <v>71</v>
      </c>
      <c r="D103" s="32">
        <v>10</v>
      </c>
      <c r="E103" s="32">
        <v>0</v>
      </c>
      <c r="F103" s="33">
        <f t="shared" si="5"/>
        <v>0</v>
      </c>
      <c r="G103" s="102"/>
    </row>
    <row r="104" spans="1:7" ht="15.75" x14ac:dyDescent="0.25">
      <c r="B104" s="86" t="s">
        <v>171</v>
      </c>
      <c r="C104" s="32" t="s">
        <v>71</v>
      </c>
      <c r="D104" s="32">
        <v>120</v>
      </c>
      <c r="E104" s="32">
        <v>63</v>
      </c>
      <c r="F104" s="33">
        <f t="shared" si="5"/>
        <v>52.5</v>
      </c>
      <c r="G104" s="102"/>
    </row>
    <row r="105" spans="1:7" ht="40.5" customHeight="1" x14ac:dyDescent="0.25">
      <c r="B105" s="25" t="s">
        <v>43</v>
      </c>
      <c r="C105" s="35"/>
      <c r="D105" s="47">
        <f>SUM(D98:D104)</f>
        <v>267</v>
      </c>
      <c r="E105" s="47">
        <f>SUM(E98:E104)</f>
        <v>238</v>
      </c>
      <c r="F105" s="30">
        <f>E105/D105*100</f>
        <v>89.138576779026209</v>
      </c>
      <c r="G105" s="11" t="s">
        <v>107</v>
      </c>
    </row>
    <row r="106" spans="1:7" ht="40.5" customHeight="1" x14ac:dyDescent="0.25">
      <c r="A106" s="16"/>
      <c r="B106" s="151" t="s">
        <v>172</v>
      </c>
      <c r="C106" s="152"/>
      <c r="D106" s="152"/>
      <c r="E106" s="152"/>
      <c r="F106" s="153"/>
      <c r="G106" s="11"/>
    </row>
    <row r="107" spans="1:7" ht="40.5" customHeight="1" x14ac:dyDescent="0.25">
      <c r="A107" s="16"/>
      <c r="B107" s="93" t="s">
        <v>52</v>
      </c>
      <c r="C107" s="31" t="s">
        <v>44</v>
      </c>
      <c r="D107" s="32">
        <v>56</v>
      </c>
      <c r="E107" s="32">
        <v>52</v>
      </c>
      <c r="F107" s="33">
        <f>E107/D107*100</f>
        <v>92.857142857142861</v>
      </c>
      <c r="G107" s="102"/>
    </row>
    <row r="108" spans="1:7" ht="40.5" customHeight="1" x14ac:dyDescent="0.25">
      <c r="A108" s="16"/>
      <c r="B108" s="93" t="s">
        <v>53</v>
      </c>
      <c r="C108" s="31" t="s">
        <v>44</v>
      </c>
      <c r="D108" s="32">
        <v>7</v>
      </c>
      <c r="E108" s="32">
        <v>0</v>
      </c>
      <c r="F108" s="33">
        <f>E108/D108*100</f>
        <v>0</v>
      </c>
      <c r="G108" s="102"/>
    </row>
    <row r="109" spans="1:7" ht="40.5" customHeight="1" x14ac:dyDescent="0.25">
      <c r="B109" s="92" t="s">
        <v>173</v>
      </c>
      <c r="C109" s="31" t="s">
        <v>44</v>
      </c>
      <c r="D109" s="32">
        <v>2</v>
      </c>
      <c r="E109" s="32">
        <v>0</v>
      </c>
      <c r="F109" s="33">
        <f>E109/D109*100</f>
        <v>0</v>
      </c>
      <c r="G109" s="102"/>
    </row>
    <row r="110" spans="1:7" ht="40.5" customHeight="1" x14ac:dyDescent="0.25">
      <c r="B110" s="26" t="s">
        <v>43</v>
      </c>
      <c r="C110" s="35"/>
      <c r="D110" s="36">
        <f>SUM(D107:D109)</f>
        <v>65</v>
      </c>
      <c r="E110" s="36">
        <f>SUM(E107:E109)</f>
        <v>52</v>
      </c>
      <c r="F110" s="30">
        <f>E110/D110*100</f>
        <v>80</v>
      </c>
      <c r="G110" s="11" t="s">
        <v>107</v>
      </c>
    </row>
    <row r="111" spans="1:7" ht="40.15" customHeight="1" x14ac:dyDescent="0.25">
      <c r="A111" s="7"/>
      <c r="B111" s="139" t="s">
        <v>158</v>
      </c>
      <c r="C111" s="134"/>
      <c r="D111" s="134"/>
      <c r="E111" s="134"/>
      <c r="F111" s="135"/>
      <c r="G111" s="102"/>
    </row>
    <row r="112" spans="1:7" ht="40.15" customHeight="1" x14ac:dyDescent="0.25">
      <c r="A112" s="7"/>
      <c r="B112" s="41" t="s">
        <v>34</v>
      </c>
      <c r="C112" s="37" t="s">
        <v>44</v>
      </c>
      <c r="D112" s="32">
        <v>0</v>
      </c>
      <c r="E112" s="32">
        <v>0</v>
      </c>
      <c r="F112" s="33">
        <v>0</v>
      </c>
      <c r="G112" s="102"/>
    </row>
    <row r="113" spans="1:7" ht="15.75" x14ac:dyDescent="0.25">
      <c r="B113" s="41" t="s">
        <v>35</v>
      </c>
      <c r="C113" s="37" t="s">
        <v>174</v>
      </c>
      <c r="D113" s="32">
        <v>32.6</v>
      </c>
      <c r="E113" s="32">
        <v>25.27</v>
      </c>
      <c r="F113" s="33">
        <f>E113/D113*100</f>
        <v>77.515337423312886</v>
      </c>
      <c r="G113" s="102"/>
    </row>
    <row r="114" spans="1:7" ht="15.75" x14ac:dyDescent="0.25">
      <c r="B114" s="41" t="s">
        <v>36</v>
      </c>
      <c r="C114" s="37" t="s">
        <v>174</v>
      </c>
      <c r="D114" s="32">
        <v>33.4</v>
      </c>
      <c r="E114" s="32">
        <v>19.64</v>
      </c>
      <c r="F114" s="33">
        <f t="shared" ref="F114:F117" si="6">E114/D114*100</f>
        <v>58.802395209580837</v>
      </c>
      <c r="G114" s="102"/>
    </row>
    <row r="115" spans="1:7" ht="24.75" customHeight="1" x14ac:dyDescent="0.25">
      <c r="B115" s="41" t="s">
        <v>37</v>
      </c>
      <c r="C115" s="37" t="s">
        <v>5</v>
      </c>
      <c r="D115" s="32">
        <v>2</v>
      </c>
      <c r="E115" s="32">
        <v>12.07</v>
      </c>
      <c r="F115" s="33">
        <f t="shared" si="6"/>
        <v>603.5</v>
      </c>
      <c r="G115" s="102"/>
    </row>
    <row r="116" spans="1:7" ht="40.5" customHeight="1" x14ac:dyDescent="0.25">
      <c r="B116" s="41" t="s">
        <v>38</v>
      </c>
      <c r="C116" s="37" t="s">
        <v>5</v>
      </c>
      <c r="D116" s="32">
        <v>4</v>
      </c>
      <c r="E116" s="32">
        <v>14</v>
      </c>
      <c r="F116" s="33">
        <f t="shared" si="6"/>
        <v>350</v>
      </c>
      <c r="G116" s="102"/>
    </row>
    <row r="117" spans="1:7" ht="21" customHeight="1" x14ac:dyDescent="0.25">
      <c r="B117" s="41" t="s">
        <v>39</v>
      </c>
      <c r="C117" s="37" t="s">
        <v>6</v>
      </c>
      <c r="D117" s="32">
        <v>100</v>
      </c>
      <c r="E117" s="32">
        <v>100</v>
      </c>
      <c r="F117" s="33">
        <f t="shared" si="6"/>
        <v>100</v>
      </c>
      <c r="G117" s="102"/>
    </row>
    <row r="118" spans="1:7" ht="35.25" customHeight="1" x14ac:dyDescent="0.25">
      <c r="B118" s="47" t="s">
        <v>43</v>
      </c>
      <c r="C118" s="28"/>
      <c r="D118" s="45">
        <f>D112+D113+D114+D115+D116+D117</f>
        <v>172</v>
      </c>
      <c r="E118" s="45">
        <f>E112+E113+E114+E115+E116+E117</f>
        <v>170.98</v>
      </c>
      <c r="F118" s="30">
        <f>E118/D118*100</f>
        <v>99.406976744186039</v>
      </c>
      <c r="G118" s="11" t="s">
        <v>90</v>
      </c>
    </row>
    <row r="119" spans="1:7" ht="36.75" customHeight="1" x14ac:dyDescent="0.25">
      <c r="B119" s="139" t="s">
        <v>143</v>
      </c>
      <c r="C119" s="173"/>
      <c r="D119" s="173"/>
      <c r="E119" s="173"/>
      <c r="F119" s="174"/>
      <c r="G119" s="102"/>
    </row>
    <row r="120" spans="1:7" ht="62.25" customHeight="1" x14ac:dyDescent="0.25">
      <c r="B120" s="34" t="s">
        <v>67</v>
      </c>
      <c r="C120" s="80" t="s">
        <v>6</v>
      </c>
      <c r="D120" s="80">
        <v>30</v>
      </c>
      <c r="E120" s="80">
        <v>30</v>
      </c>
      <c r="F120" s="33">
        <f>E120/D120*100</f>
        <v>100</v>
      </c>
      <c r="G120" s="10"/>
    </row>
    <row r="121" spans="1:7" ht="56.25" customHeight="1" x14ac:dyDescent="0.25">
      <c r="B121" s="34" t="s">
        <v>68</v>
      </c>
      <c r="C121" s="80" t="s">
        <v>6</v>
      </c>
      <c r="D121" s="80">
        <v>31.3</v>
      </c>
      <c r="E121" s="80">
        <v>32</v>
      </c>
      <c r="F121" s="33">
        <v>100</v>
      </c>
      <c r="G121" s="10"/>
    </row>
    <row r="122" spans="1:7" ht="63.75" customHeight="1" x14ac:dyDescent="0.25">
      <c r="B122" s="34" t="s">
        <v>69</v>
      </c>
      <c r="C122" s="80" t="s">
        <v>6</v>
      </c>
      <c r="D122" s="80">
        <v>22</v>
      </c>
      <c r="E122" s="80">
        <v>30.7</v>
      </c>
      <c r="F122" s="33">
        <f t="shared" ref="F122:F124" si="7">E122/D122*100</f>
        <v>139.54545454545456</v>
      </c>
      <c r="G122" s="10"/>
    </row>
    <row r="123" spans="1:7" ht="46.5" customHeight="1" x14ac:dyDescent="0.25">
      <c r="B123" s="81" t="s">
        <v>70</v>
      </c>
      <c r="C123" s="80" t="s">
        <v>6</v>
      </c>
      <c r="D123" s="80">
        <v>0</v>
      </c>
      <c r="E123" s="80">
        <v>13.6</v>
      </c>
      <c r="F123" s="33">
        <v>0</v>
      </c>
      <c r="G123" s="10"/>
    </row>
    <row r="124" spans="1:7" ht="32.25" customHeight="1" x14ac:dyDescent="0.25">
      <c r="B124" s="19" t="s">
        <v>43</v>
      </c>
      <c r="C124" s="21"/>
      <c r="D124" s="20">
        <f>SUM(D120:D123)</f>
        <v>83.3</v>
      </c>
      <c r="E124" s="20">
        <f>SUM(E120:E123)</f>
        <v>106.3</v>
      </c>
      <c r="F124" s="30">
        <f t="shared" si="7"/>
        <v>127.61104441776712</v>
      </c>
      <c r="G124" s="11" t="s">
        <v>90</v>
      </c>
    </row>
    <row r="125" spans="1:7" ht="43.5" customHeight="1" x14ac:dyDescent="0.25">
      <c r="A125" s="82"/>
      <c r="B125" s="168" t="s">
        <v>159</v>
      </c>
      <c r="C125" s="169"/>
      <c r="D125" s="169"/>
      <c r="E125" s="169"/>
      <c r="F125" s="170"/>
      <c r="G125" s="106"/>
    </row>
    <row r="126" spans="1:7" ht="46.5" customHeight="1" x14ac:dyDescent="0.25">
      <c r="A126" s="82">
        <v>1</v>
      </c>
      <c r="B126" s="63" t="s">
        <v>56</v>
      </c>
      <c r="C126" s="69" t="s">
        <v>44</v>
      </c>
      <c r="D126" s="37">
        <v>10</v>
      </c>
      <c r="E126" s="37">
        <v>0</v>
      </c>
      <c r="F126" s="64" t="s">
        <v>89</v>
      </c>
      <c r="G126" s="106"/>
    </row>
    <row r="127" spans="1:7" ht="30" customHeight="1" x14ac:dyDescent="0.25">
      <c r="A127" s="82">
        <v>2</v>
      </c>
      <c r="B127" s="34" t="s">
        <v>57</v>
      </c>
      <c r="C127" s="69" t="s">
        <v>44</v>
      </c>
      <c r="D127" s="37">
        <v>120</v>
      </c>
      <c r="E127" s="37">
        <v>0</v>
      </c>
      <c r="F127" s="64" t="s">
        <v>89</v>
      </c>
      <c r="G127" s="106"/>
    </row>
    <row r="128" spans="1:7" ht="46.5" customHeight="1" x14ac:dyDescent="0.25">
      <c r="A128" s="82">
        <v>3</v>
      </c>
      <c r="B128" s="34" t="s">
        <v>58</v>
      </c>
      <c r="C128" s="69" t="s">
        <v>44</v>
      </c>
      <c r="D128" s="37">
        <v>0</v>
      </c>
      <c r="E128" s="37">
        <v>0</v>
      </c>
      <c r="F128" s="64"/>
      <c r="G128" s="106"/>
    </row>
    <row r="129" spans="1:7" ht="57.75" customHeight="1" x14ac:dyDescent="0.25">
      <c r="A129" s="82">
        <v>4</v>
      </c>
      <c r="B129" s="83" t="s">
        <v>59</v>
      </c>
      <c r="C129" s="69" t="s">
        <v>44</v>
      </c>
      <c r="D129" s="37">
        <v>6</v>
      </c>
      <c r="E129" s="37">
        <v>0</v>
      </c>
      <c r="F129" s="64" t="s">
        <v>89</v>
      </c>
      <c r="G129" s="106"/>
    </row>
    <row r="130" spans="1:7" ht="29.25" customHeight="1" x14ac:dyDescent="0.25">
      <c r="A130" s="82">
        <v>5</v>
      </c>
      <c r="B130" s="84" t="s">
        <v>60</v>
      </c>
      <c r="C130" s="69" t="s">
        <v>44</v>
      </c>
      <c r="D130" s="37">
        <v>13</v>
      </c>
      <c r="E130" s="37">
        <v>13</v>
      </c>
      <c r="F130" s="64">
        <f t="shared" ref="F130:F135" si="8">E130/D130*100</f>
        <v>100</v>
      </c>
      <c r="G130" s="106"/>
    </row>
    <row r="131" spans="1:7" ht="44.25" customHeight="1" x14ac:dyDescent="0.25">
      <c r="A131" s="82">
        <v>6</v>
      </c>
      <c r="B131" s="84" t="s">
        <v>61</v>
      </c>
      <c r="C131" s="69" t="s">
        <v>44</v>
      </c>
      <c r="D131" s="46">
        <v>10</v>
      </c>
      <c r="E131" s="46">
        <v>10</v>
      </c>
      <c r="F131" s="64">
        <f t="shared" si="8"/>
        <v>100</v>
      </c>
      <c r="G131" s="106"/>
    </row>
    <row r="132" spans="1:7" ht="44.25" customHeight="1" x14ac:dyDescent="0.25">
      <c r="A132" s="82">
        <v>7</v>
      </c>
      <c r="B132" s="84" t="s">
        <v>62</v>
      </c>
      <c r="C132" s="69" t="s">
        <v>44</v>
      </c>
      <c r="D132" s="37">
        <v>8</v>
      </c>
      <c r="E132" s="37">
        <v>8</v>
      </c>
      <c r="F132" s="64">
        <f t="shared" si="8"/>
        <v>100</v>
      </c>
      <c r="G132" s="106"/>
    </row>
    <row r="133" spans="1:7" ht="46.5" customHeight="1" x14ac:dyDescent="0.25">
      <c r="A133" s="82">
        <v>8</v>
      </c>
      <c r="B133" s="84" t="s">
        <v>63</v>
      </c>
      <c r="C133" s="69" t="s">
        <v>44</v>
      </c>
      <c r="D133" s="37">
        <v>7</v>
      </c>
      <c r="E133" s="37">
        <v>7</v>
      </c>
      <c r="F133" s="64">
        <f t="shared" si="8"/>
        <v>100</v>
      </c>
      <c r="G133" s="106"/>
    </row>
    <row r="134" spans="1:7" ht="49.5" customHeight="1" x14ac:dyDescent="0.25">
      <c r="A134" s="82">
        <v>9</v>
      </c>
      <c r="B134" s="84" t="s">
        <v>151</v>
      </c>
      <c r="C134" s="69" t="s">
        <v>44</v>
      </c>
      <c r="D134" s="37">
        <v>24</v>
      </c>
      <c r="E134" s="37">
        <v>24</v>
      </c>
      <c r="F134" s="64">
        <f t="shared" si="8"/>
        <v>100</v>
      </c>
      <c r="G134" s="106"/>
    </row>
    <row r="135" spans="1:7" ht="30.75" customHeight="1" x14ac:dyDescent="0.25">
      <c r="A135" s="82"/>
      <c r="B135" s="47" t="s">
        <v>43</v>
      </c>
      <c r="C135" s="28"/>
      <c r="D135" s="45">
        <f>SUM(D126:D134)</f>
        <v>198</v>
      </c>
      <c r="E135" s="45">
        <f>SUM(E126:E134)</f>
        <v>62</v>
      </c>
      <c r="F135" s="30">
        <f t="shared" si="8"/>
        <v>31.313131313131315</v>
      </c>
      <c r="G135" s="68" t="s">
        <v>91</v>
      </c>
    </row>
    <row r="136" spans="1:7" ht="42" customHeight="1" x14ac:dyDescent="0.25">
      <c r="B136" s="158" t="s">
        <v>160</v>
      </c>
      <c r="C136" s="179"/>
      <c r="D136" s="179"/>
      <c r="E136" s="179"/>
      <c r="F136" s="180"/>
      <c r="G136" s="11"/>
    </row>
    <row r="137" spans="1:7" ht="30.75" customHeight="1" x14ac:dyDescent="0.25">
      <c r="B137" s="49" t="s">
        <v>31</v>
      </c>
      <c r="C137" s="69" t="s">
        <v>71</v>
      </c>
      <c r="D137" s="37">
        <v>1</v>
      </c>
      <c r="E137" s="43">
        <v>12</v>
      </c>
      <c r="F137" s="33">
        <f>E137/D137*100</f>
        <v>1200</v>
      </c>
      <c r="G137" s="11"/>
    </row>
    <row r="138" spans="1:7" ht="30.75" customHeight="1" x14ac:dyDescent="0.25">
      <c r="B138" s="49" t="s">
        <v>72</v>
      </c>
      <c r="C138" s="69" t="s">
        <v>71</v>
      </c>
      <c r="D138" s="37">
        <v>6</v>
      </c>
      <c r="E138" s="43">
        <v>28</v>
      </c>
      <c r="F138" s="33">
        <f t="shared" ref="F138:F143" si="9">E138/D138*100</f>
        <v>466.66666666666669</v>
      </c>
      <c r="G138" s="11"/>
    </row>
    <row r="139" spans="1:7" ht="30.75" customHeight="1" x14ac:dyDescent="0.25">
      <c r="B139" s="49" t="s">
        <v>32</v>
      </c>
      <c r="C139" s="69" t="s">
        <v>71</v>
      </c>
      <c r="D139" s="37">
        <v>6</v>
      </c>
      <c r="E139" s="43">
        <v>28</v>
      </c>
      <c r="F139" s="33">
        <f t="shared" si="9"/>
        <v>466.66666666666669</v>
      </c>
      <c r="G139" s="11"/>
    </row>
    <row r="140" spans="1:7" ht="30.75" customHeight="1" x14ac:dyDescent="0.25">
      <c r="B140" s="49" t="s">
        <v>73</v>
      </c>
      <c r="C140" s="69" t="s">
        <v>75</v>
      </c>
      <c r="D140" s="37">
        <v>180</v>
      </c>
      <c r="E140" s="43">
        <v>897</v>
      </c>
      <c r="F140" s="33">
        <f t="shared" si="9"/>
        <v>498.33333333333331</v>
      </c>
      <c r="G140" s="11"/>
    </row>
    <row r="141" spans="1:7" ht="30.75" customHeight="1" x14ac:dyDescent="0.25">
      <c r="B141" s="49" t="s">
        <v>74</v>
      </c>
      <c r="C141" s="69" t="s">
        <v>71</v>
      </c>
      <c r="D141" s="37">
        <v>1</v>
      </c>
      <c r="E141" s="43">
        <v>1</v>
      </c>
      <c r="F141" s="33">
        <f t="shared" si="9"/>
        <v>100</v>
      </c>
      <c r="G141" s="11"/>
    </row>
    <row r="142" spans="1:7" ht="30.75" customHeight="1" x14ac:dyDescent="0.25">
      <c r="B142" s="49" t="s">
        <v>100</v>
      </c>
      <c r="C142" s="69" t="s">
        <v>71</v>
      </c>
      <c r="D142" s="37">
        <v>1</v>
      </c>
      <c r="E142" s="43">
        <v>1</v>
      </c>
      <c r="F142" s="33">
        <f t="shared" si="9"/>
        <v>100</v>
      </c>
      <c r="G142" s="11"/>
    </row>
    <row r="143" spans="1:7" ht="30.75" customHeight="1" x14ac:dyDescent="0.25">
      <c r="B143" s="49" t="s">
        <v>102</v>
      </c>
      <c r="C143" s="69" t="s">
        <v>6</v>
      </c>
      <c r="D143" s="37">
        <v>3</v>
      </c>
      <c r="E143" s="43">
        <v>17</v>
      </c>
      <c r="F143" s="33">
        <f t="shared" si="9"/>
        <v>566.66666666666674</v>
      </c>
      <c r="G143" s="11"/>
    </row>
    <row r="144" spans="1:7" ht="30.75" customHeight="1" x14ac:dyDescent="0.25">
      <c r="B144" s="70" t="s">
        <v>43</v>
      </c>
      <c r="C144" s="71"/>
      <c r="D144" s="72">
        <f>SUM(D137:D143)</f>
        <v>198</v>
      </c>
      <c r="E144" s="72">
        <f>SUM(E137:E143)</f>
        <v>984</v>
      </c>
      <c r="F144" s="30">
        <f>E144/D144*100</f>
        <v>496.969696969697</v>
      </c>
      <c r="G144" s="11" t="s">
        <v>90</v>
      </c>
    </row>
    <row r="145" spans="2:7" ht="41.25" customHeight="1" x14ac:dyDescent="0.25">
      <c r="B145" s="155" t="s">
        <v>194</v>
      </c>
      <c r="C145" s="177"/>
      <c r="D145" s="177"/>
      <c r="E145" s="177"/>
      <c r="F145" s="178"/>
      <c r="G145" s="10"/>
    </row>
    <row r="146" spans="2:7" ht="106.5" customHeight="1" x14ac:dyDescent="0.25">
      <c r="B146" s="60" t="s">
        <v>77</v>
      </c>
      <c r="C146" s="61" t="s">
        <v>6</v>
      </c>
      <c r="D146" s="62">
        <v>85</v>
      </c>
      <c r="E146" s="62">
        <v>85</v>
      </c>
      <c r="F146" s="55">
        <f>(E146/D146)*100</f>
        <v>100</v>
      </c>
      <c r="G146" s="11"/>
    </row>
    <row r="147" spans="2:7" ht="29.25" customHeight="1" x14ac:dyDescent="0.25">
      <c r="B147" s="47" t="s">
        <v>43</v>
      </c>
      <c r="C147" s="28"/>
      <c r="D147" s="45">
        <f>SUM(D146)</f>
        <v>85</v>
      </c>
      <c r="E147" s="45">
        <f>SUM(E146)</f>
        <v>85</v>
      </c>
      <c r="F147" s="30">
        <f>E147/D147*100</f>
        <v>100</v>
      </c>
      <c r="G147" s="11" t="s">
        <v>90</v>
      </c>
    </row>
    <row r="148" spans="2:7" ht="39.75" customHeight="1" x14ac:dyDescent="0.3">
      <c r="B148" s="161" t="s">
        <v>195</v>
      </c>
      <c r="C148" s="175"/>
      <c r="D148" s="175"/>
      <c r="E148" s="175"/>
      <c r="F148" s="176"/>
      <c r="G148" s="107"/>
    </row>
    <row r="149" spans="2:7" ht="51.75" customHeight="1" x14ac:dyDescent="0.25">
      <c r="B149" s="53" t="s">
        <v>175</v>
      </c>
      <c r="C149" s="54" t="s">
        <v>6</v>
      </c>
      <c r="D149" s="54">
        <v>28</v>
      </c>
      <c r="E149" s="54">
        <v>33</v>
      </c>
      <c r="F149" s="95">
        <f t="shared" ref="F149:F153" si="10">E149/D149*100</f>
        <v>117.85714285714286</v>
      </c>
      <c r="G149" s="107"/>
    </row>
    <row r="150" spans="2:7" ht="64.5" customHeight="1" x14ac:dyDescent="0.25">
      <c r="B150" s="53" t="s">
        <v>176</v>
      </c>
      <c r="C150" s="54" t="s">
        <v>6</v>
      </c>
      <c r="D150" s="54">
        <v>95</v>
      </c>
      <c r="E150" s="54">
        <v>83</v>
      </c>
      <c r="F150" s="95">
        <f t="shared" si="10"/>
        <v>87.368421052631589</v>
      </c>
      <c r="G150" s="107"/>
    </row>
    <row r="151" spans="2:7" ht="70.5" customHeight="1" x14ac:dyDescent="0.25">
      <c r="B151" s="53" t="s">
        <v>177</v>
      </c>
      <c r="C151" s="54" t="s">
        <v>6</v>
      </c>
      <c r="D151" s="54">
        <v>35</v>
      </c>
      <c r="E151" s="54">
        <v>46</v>
      </c>
      <c r="F151" s="95">
        <f t="shared" si="10"/>
        <v>131.42857142857142</v>
      </c>
      <c r="G151" s="107"/>
    </row>
    <row r="152" spans="2:7" ht="74.25" customHeight="1" x14ac:dyDescent="0.25">
      <c r="B152" s="53" t="s">
        <v>178</v>
      </c>
      <c r="C152" s="54" t="s">
        <v>6</v>
      </c>
      <c r="D152" s="54">
        <v>30</v>
      </c>
      <c r="E152" s="54">
        <v>0</v>
      </c>
      <c r="F152" s="95">
        <f t="shared" si="10"/>
        <v>0</v>
      </c>
      <c r="G152" s="107"/>
    </row>
    <row r="153" spans="2:7" ht="35.25" customHeight="1" x14ac:dyDescent="0.25">
      <c r="B153" s="26" t="s">
        <v>43</v>
      </c>
      <c r="C153" s="35"/>
      <c r="D153" s="36">
        <f>SUM(D149:D152)</f>
        <v>188</v>
      </c>
      <c r="E153" s="36">
        <f>SUM(E149:E152)</f>
        <v>162</v>
      </c>
      <c r="F153" s="30">
        <f t="shared" si="10"/>
        <v>86.170212765957444</v>
      </c>
      <c r="G153" s="68" t="s">
        <v>107</v>
      </c>
    </row>
    <row r="154" spans="2:7" ht="51.75" customHeight="1" x14ac:dyDescent="0.25">
      <c r="B154" s="168" t="s">
        <v>179</v>
      </c>
      <c r="C154" s="169"/>
      <c r="D154" s="169"/>
      <c r="E154" s="169"/>
      <c r="F154" s="170"/>
      <c r="G154" s="106"/>
    </row>
    <row r="155" spans="2:7" ht="51.75" customHeight="1" x14ac:dyDescent="0.25">
      <c r="B155" s="94" t="s">
        <v>92</v>
      </c>
      <c r="C155" s="37" t="s">
        <v>101</v>
      </c>
      <c r="D155" s="37">
        <v>4</v>
      </c>
      <c r="E155" s="37">
        <v>4</v>
      </c>
      <c r="F155" s="64">
        <f>E155/D155*100</f>
        <v>100</v>
      </c>
      <c r="G155" s="106"/>
    </row>
    <row r="156" spans="2:7" ht="51.75" customHeight="1" x14ac:dyDescent="0.25">
      <c r="B156" s="94" t="s">
        <v>93</v>
      </c>
      <c r="C156" s="37" t="s">
        <v>101</v>
      </c>
      <c r="D156" s="37">
        <v>8</v>
      </c>
      <c r="E156" s="37">
        <v>6</v>
      </c>
      <c r="F156" s="64">
        <f>E156/D156*100</f>
        <v>75</v>
      </c>
      <c r="G156" s="106"/>
    </row>
    <row r="157" spans="2:7" ht="51.75" customHeight="1" x14ac:dyDescent="0.25">
      <c r="B157" s="94" t="s">
        <v>111</v>
      </c>
      <c r="C157" s="37" t="s">
        <v>101</v>
      </c>
      <c r="D157" s="37">
        <v>8</v>
      </c>
      <c r="E157" s="37">
        <v>7</v>
      </c>
      <c r="F157" s="64">
        <f>E157/D157*100</f>
        <v>87.5</v>
      </c>
      <c r="G157" s="106"/>
    </row>
    <row r="158" spans="2:7" ht="36" customHeight="1" x14ac:dyDescent="0.25">
      <c r="B158" s="94" t="s">
        <v>94</v>
      </c>
      <c r="C158" s="37" t="s">
        <v>79</v>
      </c>
      <c r="D158" s="37">
        <v>18</v>
      </c>
      <c r="E158" s="37">
        <v>8</v>
      </c>
      <c r="F158" s="64">
        <f>E158/D158*100</f>
        <v>44.444444444444443</v>
      </c>
      <c r="G158" s="106"/>
    </row>
    <row r="159" spans="2:7" ht="41.25" customHeight="1" x14ac:dyDescent="0.25">
      <c r="B159" s="94" t="s">
        <v>51</v>
      </c>
      <c r="C159" s="37" t="s">
        <v>44</v>
      </c>
      <c r="D159" s="37">
        <v>1</v>
      </c>
      <c r="E159" s="37">
        <v>0</v>
      </c>
      <c r="F159" s="64">
        <v>0</v>
      </c>
      <c r="G159" s="106"/>
    </row>
    <row r="160" spans="2:7" ht="51.75" customHeight="1" x14ac:dyDescent="0.25">
      <c r="B160" s="94" t="s">
        <v>95</v>
      </c>
      <c r="C160" s="37" t="s">
        <v>44</v>
      </c>
      <c r="D160" s="37">
        <v>8</v>
      </c>
      <c r="E160" s="37">
        <v>8</v>
      </c>
      <c r="F160" s="64">
        <f>E160/D160*100</f>
        <v>100</v>
      </c>
      <c r="G160" s="106"/>
    </row>
    <row r="161" spans="1:7" ht="36" customHeight="1" x14ac:dyDescent="0.25">
      <c r="B161" s="65" t="s">
        <v>43</v>
      </c>
      <c r="C161" s="66"/>
      <c r="D161" s="67">
        <f>SUM(D155:D160)</f>
        <v>47</v>
      </c>
      <c r="E161" s="67">
        <f>SUM(E155:E160)</f>
        <v>33</v>
      </c>
      <c r="F161" s="30">
        <f>E161/D161*100</f>
        <v>70.212765957446805</v>
      </c>
      <c r="G161" s="68" t="s">
        <v>107</v>
      </c>
    </row>
    <row r="162" spans="1:7" ht="39" customHeight="1" x14ac:dyDescent="0.25">
      <c r="B162" s="161" t="s">
        <v>180</v>
      </c>
      <c r="C162" s="171"/>
      <c r="D162" s="171"/>
      <c r="E162" s="171"/>
      <c r="F162" s="172"/>
      <c r="G162" s="10"/>
    </row>
    <row r="163" spans="1:7" ht="51.75" customHeight="1" x14ac:dyDescent="0.25">
      <c r="B163" s="53" t="s">
        <v>86</v>
      </c>
      <c r="C163" s="54" t="s">
        <v>6</v>
      </c>
      <c r="D163" s="54">
        <v>100</v>
      </c>
      <c r="E163" s="54">
        <v>100</v>
      </c>
      <c r="F163" s="55">
        <f>SUM(E163/D163)*100</f>
        <v>100</v>
      </c>
      <c r="G163" s="10"/>
    </row>
    <row r="164" spans="1:7" ht="51.75" customHeight="1" x14ac:dyDescent="0.25">
      <c r="B164" s="53" t="s">
        <v>87</v>
      </c>
      <c r="C164" s="54" t="s">
        <v>6</v>
      </c>
      <c r="D164" s="54">
        <v>100</v>
      </c>
      <c r="E164" s="54">
        <v>100</v>
      </c>
      <c r="F164" s="55">
        <f>SUM(E164/D164)*100</f>
        <v>100</v>
      </c>
      <c r="G164" s="10"/>
    </row>
    <row r="165" spans="1:7" ht="31.5" customHeight="1" x14ac:dyDescent="0.25">
      <c r="B165" s="56" t="s">
        <v>43</v>
      </c>
      <c r="C165" s="57"/>
      <c r="D165" s="58">
        <f>SUM(D163:D164)</f>
        <v>200</v>
      </c>
      <c r="E165" s="58">
        <f>SUM(E163:E164)</f>
        <v>200</v>
      </c>
      <c r="F165" s="59">
        <f>(F163+F164)/2</f>
        <v>100</v>
      </c>
      <c r="G165" s="11" t="s">
        <v>90</v>
      </c>
    </row>
    <row r="166" spans="1:7" ht="29.25" customHeight="1" x14ac:dyDescent="0.25">
      <c r="B166" s="155" t="s">
        <v>183</v>
      </c>
      <c r="C166" s="166"/>
      <c r="D166" s="166"/>
      <c r="E166" s="166"/>
      <c r="F166" s="167"/>
    </row>
    <row r="167" spans="1:7" ht="63" x14ac:dyDescent="0.25">
      <c r="B167" s="41" t="s">
        <v>97</v>
      </c>
      <c r="C167" s="37" t="s">
        <v>6</v>
      </c>
      <c r="D167" s="37">
        <v>0.05</v>
      </c>
      <c r="E167" s="37">
        <v>0</v>
      </c>
      <c r="F167" s="64">
        <f>SUM(E167/D167)*100</f>
        <v>0</v>
      </c>
    </row>
    <row r="168" spans="1:7" ht="63" customHeight="1" x14ac:dyDescent="0.25">
      <c r="B168" s="41" t="s">
        <v>98</v>
      </c>
      <c r="C168" s="37" t="s">
        <v>6</v>
      </c>
      <c r="D168" s="37">
        <v>45</v>
      </c>
      <c r="E168" s="37">
        <v>0</v>
      </c>
      <c r="F168" s="64">
        <f>SUM(E168/D168)*100</f>
        <v>0</v>
      </c>
    </row>
    <row r="169" spans="1:7" ht="51" customHeight="1" x14ac:dyDescent="0.25">
      <c r="B169" s="41" t="s">
        <v>96</v>
      </c>
      <c r="C169" s="37" t="s">
        <v>6</v>
      </c>
      <c r="D169" s="37">
        <v>22</v>
      </c>
      <c r="E169" s="37">
        <v>0</v>
      </c>
      <c r="F169" s="64"/>
    </row>
    <row r="170" spans="1:7" ht="54" customHeight="1" x14ac:dyDescent="0.25">
      <c r="B170" s="41" t="s">
        <v>99</v>
      </c>
      <c r="C170" s="37" t="s">
        <v>6</v>
      </c>
      <c r="D170" s="37">
        <v>1.23</v>
      </c>
      <c r="E170" s="37">
        <v>0</v>
      </c>
      <c r="F170" s="64"/>
    </row>
    <row r="171" spans="1:7" ht="26.25" customHeight="1" x14ac:dyDescent="0.25">
      <c r="B171" s="56" t="s">
        <v>43</v>
      </c>
      <c r="C171" s="57"/>
      <c r="D171" s="58">
        <f>SUM(D167:D170)</f>
        <v>68.28</v>
      </c>
      <c r="E171" s="58">
        <f>SUM(E167:E170)</f>
        <v>0</v>
      </c>
      <c r="F171" s="30">
        <f>E171/D171*100</f>
        <v>0</v>
      </c>
    </row>
    <row r="172" spans="1:7" ht="29.25" customHeight="1" thickBot="1" x14ac:dyDescent="0.3">
      <c r="A172" s="15"/>
      <c r="B172" s="155" t="s">
        <v>182</v>
      </c>
      <c r="C172" s="166"/>
      <c r="D172" s="166"/>
      <c r="E172" s="166"/>
      <c r="F172" s="167"/>
    </row>
    <row r="173" spans="1:7" ht="32.25" thickBot="1" x14ac:dyDescent="0.3">
      <c r="B173" s="108" t="s">
        <v>135</v>
      </c>
      <c r="C173" s="37" t="s">
        <v>101</v>
      </c>
      <c r="D173" s="37">
        <v>0</v>
      </c>
      <c r="E173" s="37"/>
      <c r="F173" s="64"/>
    </row>
    <row r="174" spans="1:7" ht="36.75" customHeight="1" x14ac:dyDescent="0.25">
      <c r="B174" s="41" t="s">
        <v>136</v>
      </c>
      <c r="C174" s="37" t="s">
        <v>101</v>
      </c>
      <c r="D174" s="37">
        <v>0</v>
      </c>
      <c r="E174" s="37"/>
      <c r="F174" s="64"/>
    </row>
    <row r="175" spans="1:7" ht="57" customHeight="1" x14ac:dyDescent="0.25">
      <c r="B175" s="41" t="s">
        <v>137</v>
      </c>
      <c r="C175" s="37" t="s">
        <v>101</v>
      </c>
      <c r="D175" s="37">
        <v>1</v>
      </c>
      <c r="E175" s="37"/>
      <c r="F175" s="64"/>
    </row>
    <row r="176" spans="1:7" ht="31.5" x14ac:dyDescent="0.25">
      <c r="B176" s="41" t="s">
        <v>138</v>
      </c>
      <c r="C176" s="37" t="s">
        <v>101</v>
      </c>
      <c r="D176" s="37">
        <v>3</v>
      </c>
      <c r="E176" s="37"/>
      <c r="F176" s="64"/>
    </row>
    <row r="177" spans="1:7" ht="15.75" x14ac:dyDescent="0.25">
      <c r="B177" s="56" t="s">
        <v>43</v>
      </c>
      <c r="C177" s="57"/>
      <c r="D177" s="58">
        <f>SUM(D173:D176)</f>
        <v>4</v>
      </c>
      <c r="E177" s="58">
        <f>SUM(E173:E176)</f>
        <v>0</v>
      </c>
      <c r="F177" s="30">
        <f>E177/D177*100</f>
        <v>0</v>
      </c>
    </row>
    <row r="178" spans="1:7" ht="33.75" customHeight="1" thickBot="1" x14ac:dyDescent="0.3">
      <c r="A178" s="15"/>
      <c r="B178" s="155" t="s">
        <v>184</v>
      </c>
      <c r="C178" s="166"/>
      <c r="D178" s="166"/>
      <c r="E178" s="166"/>
      <c r="F178" s="167"/>
    </row>
    <row r="179" spans="1:7" ht="48" thickBot="1" x14ac:dyDescent="0.3">
      <c r="B179" s="108" t="s">
        <v>139</v>
      </c>
      <c r="C179" s="37" t="s">
        <v>101</v>
      </c>
      <c r="D179" s="37">
        <v>0</v>
      </c>
      <c r="E179" s="37">
        <v>0</v>
      </c>
      <c r="F179" s="64"/>
    </row>
    <row r="180" spans="1:7" ht="66.75" customHeight="1" x14ac:dyDescent="0.25">
      <c r="B180" s="41" t="s">
        <v>140</v>
      </c>
      <c r="C180" s="37" t="s">
        <v>101</v>
      </c>
      <c r="D180" s="37">
        <v>10</v>
      </c>
      <c r="E180" s="37">
        <v>0</v>
      </c>
      <c r="F180" s="64"/>
    </row>
    <row r="181" spans="1:7" ht="47.25" x14ac:dyDescent="0.25">
      <c r="B181" s="41" t="s">
        <v>141</v>
      </c>
      <c r="C181" s="37" t="s">
        <v>101</v>
      </c>
      <c r="D181" s="37">
        <v>1</v>
      </c>
      <c r="E181" s="37">
        <v>0</v>
      </c>
      <c r="F181" s="64"/>
    </row>
    <row r="182" spans="1:7" ht="47.25" x14ac:dyDescent="0.25">
      <c r="B182" s="41" t="s">
        <v>142</v>
      </c>
      <c r="C182" s="37" t="s">
        <v>101</v>
      </c>
      <c r="D182" s="37">
        <v>14</v>
      </c>
      <c r="E182" s="37">
        <v>0</v>
      </c>
      <c r="F182" s="64"/>
    </row>
    <row r="183" spans="1:7" ht="15.75" x14ac:dyDescent="0.25">
      <c r="B183" s="115" t="s">
        <v>43</v>
      </c>
      <c r="C183" s="116"/>
      <c r="D183" s="116">
        <f>D179+D180+D181+D182</f>
        <v>25</v>
      </c>
      <c r="E183" s="116">
        <v>0</v>
      </c>
      <c r="F183" s="97">
        <v>0</v>
      </c>
    </row>
    <row r="184" spans="1:7" ht="45.75" customHeight="1" x14ac:dyDescent="0.25">
      <c r="B184" s="161" t="s">
        <v>181</v>
      </c>
      <c r="C184" s="164"/>
      <c r="D184" s="164"/>
      <c r="E184" s="164"/>
      <c r="F184" s="165"/>
    </row>
    <row r="185" spans="1:7" ht="31.5" x14ac:dyDescent="0.25">
      <c r="B185" s="73" t="s">
        <v>185</v>
      </c>
      <c r="C185" s="113" t="s">
        <v>186</v>
      </c>
      <c r="D185" s="113">
        <v>6196.9</v>
      </c>
      <c r="E185" s="113">
        <v>1</v>
      </c>
      <c r="F185" s="64">
        <f>E185/D185*100</f>
        <v>1.6137100808468752E-2</v>
      </c>
    </row>
    <row r="186" spans="1:7" ht="63" x14ac:dyDescent="0.25">
      <c r="B186" s="73" t="s">
        <v>187</v>
      </c>
      <c r="C186" s="114" t="s">
        <v>6</v>
      </c>
      <c r="D186" s="113">
        <v>0</v>
      </c>
      <c r="E186" s="113">
        <v>0</v>
      </c>
      <c r="F186" s="64">
        <v>0</v>
      </c>
    </row>
    <row r="187" spans="1:7" ht="15.75" x14ac:dyDescent="0.25">
      <c r="B187" s="73" t="s">
        <v>188</v>
      </c>
      <c r="C187" s="113" t="s">
        <v>44</v>
      </c>
      <c r="D187" s="113">
        <v>0</v>
      </c>
      <c r="E187" s="113">
        <v>5</v>
      </c>
      <c r="F187" s="64">
        <v>0</v>
      </c>
    </row>
    <row r="188" spans="1:7" ht="31.5" x14ac:dyDescent="0.25">
      <c r="B188" s="73" t="s">
        <v>189</v>
      </c>
      <c r="C188" s="113" t="s">
        <v>44</v>
      </c>
      <c r="D188" s="113">
        <v>0</v>
      </c>
      <c r="E188" s="113">
        <v>100</v>
      </c>
      <c r="F188" s="64">
        <v>0</v>
      </c>
    </row>
    <row r="189" spans="1:7" ht="31.5" x14ac:dyDescent="0.25">
      <c r="B189" s="73" t="s">
        <v>190</v>
      </c>
      <c r="C189" s="113" t="s">
        <v>44</v>
      </c>
      <c r="D189" s="113">
        <v>0</v>
      </c>
      <c r="E189" s="113">
        <v>30</v>
      </c>
      <c r="F189" s="64">
        <v>0</v>
      </c>
      <c r="G189" s="117"/>
    </row>
    <row r="190" spans="1:7" ht="15.75" x14ac:dyDescent="0.25">
      <c r="B190" s="73" t="s">
        <v>191</v>
      </c>
      <c r="C190" s="113" t="s">
        <v>6</v>
      </c>
      <c r="D190" s="113">
        <v>0</v>
      </c>
      <c r="E190" s="113">
        <v>5139.1000000000004</v>
      </c>
      <c r="F190" s="64">
        <v>0</v>
      </c>
    </row>
    <row r="191" spans="1:7" ht="15.75" x14ac:dyDescent="0.25">
      <c r="B191" s="56" t="s">
        <v>43</v>
      </c>
      <c r="C191" s="57"/>
      <c r="D191" s="58">
        <f>D185+D186+D187+D188+D189+D190</f>
        <v>6196.9</v>
      </c>
      <c r="E191" s="58">
        <f>E185+E186+E187+E188+E189+E190</f>
        <v>5275.1</v>
      </c>
      <c r="F191" s="30">
        <f>E191/D191*100</f>
        <v>85.12482047475352</v>
      </c>
      <c r="G191" s="101" t="s">
        <v>107</v>
      </c>
    </row>
    <row r="192" spans="1:7" ht="15.75" x14ac:dyDescent="0.25">
      <c r="B192" s="109"/>
      <c r="C192" s="110"/>
      <c r="D192" s="111"/>
      <c r="E192" s="111"/>
      <c r="F192" s="112"/>
    </row>
  </sheetData>
  <mergeCells count="28">
    <mergeCell ref="A2:F2"/>
    <mergeCell ref="B4:F4"/>
    <mergeCell ref="B10:F10"/>
    <mergeCell ref="B54:F54"/>
    <mergeCell ref="B11:F11"/>
    <mergeCell ref="B17:F17"/>
    <mergeCell ref="B20:F20"/>
    <mergeCell ref="B29:F29"/>
    <mergeCell ref="B34:F34"/>
    <mergeCell ref="B119:F119"/>
    <mergeCell ref="B63:F63"/>
    <mergeCell ref="B49:F49"/>
    <mergeCell ref="B148:F148"/>
    <mergeCell ref="B106:F106"/>
    <mergeCell ref="B59:F59"/>
    <mergeCell ref="B125:F125"/>
    <mergeCell ref="B145:F145"/>
    <mergeCell ref="B136:F136"/>
    <mergeCell ref="B75:F75"/>
    <mergeCell ref="B88:F88"/>
    <mergeCell ref="B97:F97"/>
    <mergeCell ref="B111:F111"/>
    <mergeCell ref="B184:F184"/>
    <mergeCell ref="B172:F172"/>
    <mergeCell ref="B178:F178"/>
    <mergeCell ref="B154:F154"/>
    <mergeCell ref="B166:F166"/>
    <mergeCell ref="B162:F162"/>
  </mergeCells>
  <pageMargins left="0.31496062992125984" right="0.31496062992125984" top="0.74803149606299213" bottom="0.74803149606299213" header="0.31496062992125984" footer="0.31496062992125984"/>
  <pageSetup paperSize="9" scale="74" fitToHeight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9" sqref="C3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2023</vt:lpstr>
      <vt:lpstr>Лист1</vt:lpstr>
      <vt:lpstr>Лист2</vt:lpstr>
      <vt:lpstr>Лист3</vt:lpstr>
      <vt:lpstr>'2023'!Область_печати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smalVI</dc:creator>
  <cp:lastModifiedBy>Юлия Тыщенко</cp:lastModifiedBy>
  <cp:lastPrinted>2021-02-24T23:26:41Z</cp:lastPrinted>
  <dcterms:created xsi:type="dcterms:W3CDTF">2016-02-03T07:10:12Z</dcterms:created>
  <dcterms:modified xsi:type="dcterms:W3CDTF">2024-03-20T03:33:06Z</dcterms:modified>
</cp:coreProperties>
</file>