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2550" windowWidth="15255" windowHeight="6285" activeTab="3"/>
  </bookViews>
  <sheets>
    <sheet name="1 кв 2021" sheetId="14" r:id="rId1"/>
    <sheet name="2 кв 2021" sheetId="15" r:id="rId2"/>
    <sheet name="3 кв 2021 " sheetId="16" r:id="rId3"/>
    <sheet name="год 2022  " sheetId="17" r:id="rId4"/>
    <sheet name="год 2020 " sheetId="13" r:id="rId5"/>
    <sheet name="год 2019" sheetId="11" r:id="rId6"/>
    <sheet name="год 2018" sheetId="7" r:id="rId7"/>
  </sheets>
  <definedNames>
    <definedName name="_xlnm.Print_Area" localSheetId="0">'1 кв 2021'!$A$1:$S$342</definedName>
    <definedName name="_xlnm.Print_Area" localSheetId="1">'2 кв 2021'!$A$1:$S$348</definedName>
    <definedName name="_xlnm.Print_Area" localSheetId="2">'3 кв 2021 '!$A$1:$S$352</definedName>
    <definedName name="_xlnm.Print_Area" localSheetId="5">'год 2019'!$B$1:$R$306</definedName>
    <definedName name="_xlnm.Print_Area" localSheetId="4">'год 2020 '!$A$1:$S$445</definedName>
    <definedName name="_xlnm.Print_Area" localSheetId="3">'год 2022  '!$A$1:$R$378</definedName>
  </definedNames>
  <calcPr calcId="145621"/>
</workbook>
</file>

<file path=xl/calcChain.xml><?xml version="1.0" encoding="utf-8"?>
<calcChain xmlns="http://schemas.openxmlformats.org/spreadsheetml/2006/main">
  <c r="N298" i="17" l="1"/>
  <c r="E372" i="17"/>
  <c r="F372" i="17"/>
  <c r="G372" i="17"/>
  <c r="J372" i="17"/>
  <c r="K372" i="17"/>
  <c r="L372" i="17"/>
  <c r="O372" i="17"/>
  <c r="P372" i="17"/>
  <c r="Q372" i="17"/>
  <c r="M110" i="17"/>
  <c r="D9" i="17" l="1"/>
  <c r="E9" i="17"/>
  <c r="F9" i="17"/>
  <c r="G9" i="17"/>
  <c r="I9" i="17"/>
  <c r="J9" i="17"/>
  <c r="K9" i="17"/>
  <c r="L9" i="17"/>
  <c r="N9" i="17"/>
  <c r="O9" i="17"/>
  <c r="P9" i="17"/>
  <c r="Q9" i="17"/>
  <c r="C15" i="17"/>
  <c r="M300" i="17" l="1"/>
  <c r="C231" i="17"/>
  <c r="D106" i="17"/>
  <c r="E106" i="17"/>
  <c r="F106" i="17"/>
  <c r="G106" i="17"/>
  <c r="F118" i="17" l="1"/>
  <c r="G118" i="17"/>
  <c r="K118" i="17"/>
  <c r="L118" i="17"/>
  <c r="M105" i="17"/>
  <c r="U105" i="17"/>
  <c r="H105" i="17"/>
  <c r="C105" i="17"/>
  <c r="Q98" i="17"/>
  <c r="D98" i="17"/>
  <c r="E98" i="17"/>
  <c r="F98" i="17"/>
  <c r="G98" i="17"/>
  <c r="I98" i="17"/>
  <c r="J98" i="17"/>
  <c r="K98" i="17"/>
  <c r="L98" i="17"/>
  <c r="N98" i="17"/>
  <c r="O98" i="17"/>
  <c r="P98" i="17"/>
  <c r="Q118" i="17"/>
  <c r="M99" i="17"/>
  <c r="H99" i="17"/>
  <c r="C99" i="17"/>
  <c r="R84" i="17"/>
  <c r="D371" i="17" l="1"/>
  <c r="E371" i="17"/>
  <c r="F371" i="17"/>
  <c r="G371" i="17"/>
  <c r="I371" i="17"/>
  <c r="J371" i="17"/>
  <c r="K371" i="17"/>
  <c r="L371" i="17"/>
  <c r="N371" i="17"/>
  <c r="O371" i="17"/>
  <c r="P371" i="17"/>
  <c r="Q371" i="17"/>
  <c r="R371" i="17"/>
  <c r="M370" i="17"/>
  <c r="M371" i="17" s="1"/>
  <c r="H370" i="17"/>
  <c r="H371" i="17" s="1"/>
  <c r="C370" i="17"/>
  <c r="C371" i="17" s="1"/>
  <c r="N304" i="17" l="1"/>
  <c r="I304" i="17"/>
  <c r="D304" i="17"/>
  <c r="M305" i="17"/>
  <c r="H305" i="17"/>
  <c r="C305" i="17"/>
  <c r="D298" i="17" l="1"/>
  <c r="I298" i="17"/>
  <c r="M280" i="17"/>
  <c r="M281" i="17"/>
  <c r="H280" i="17"/>
  <c r="H281" i="17"/>
  <c r="C280" i="17"/>
  <c r="C281" i="17"/>
  <c r="M233" i="17" l="1"/>
  <c r="H233" i="17"/>
  <c r="C233" i="17"/>
  <c r="M218" i="17"/>
  <c r="H218" i="17"/>
  <c r="C218" i="17"/>
  <c r="M232" i="17"/>
  <c r="H232" i="17"/>
  <c r="C232" i="17"/>
  <c r="M201" i="17"/>
  <c r="H201" i="17"/>
  <c r="C201" i="17"/>
  <c r="M200" i="17"/>
  <c r="H200" i="17"/>
  <c r="C200" i="17"/>
  <c r="C198" i="17"/>
  <c r="N188" i="17"/>
  <c r="I188" i="17"/>
  <c r="D188" i="17"/>
  <c r="U191" i="17"/>
  <c r="M191" i="17"/>
  <c r="H191" i="17"/>
  <c r="C191" i="17"/>
  <c r="N183" i="17"/>
  <c r="I183" i="17"/>
  <c r="D183" i="17"/>
  <c r="M187" i="17"/>
  <c r="U187" i="17"/>
  <c r="H187" i="17"/>
  <c r="C187" i="17"/>
  <c r="C145" i="17"/>
  <c r="M146" i="17"/>
  <c r="M147" i="17"/>
  <c r="M148" i="17"/>
  <c r="M149" i="17"/>
  <c r="M150" i="17"/>
  <c r="M151" i="17"/>
  <c r="M152" i="17"/>
  <c r="M153" i="17"/>
  <c r="H146" i="17"/>
  <c r="H147" i="17"/>
  <c r="H148" i="17"/>
  <c r="H149" i="17"/>
  <c r="H150" i="17"/>
  <c r="H151" i="17"/>
  <c r="H152" i="17"/>
  <c r="H153" i="17"/>
  <c r="C146" i="17"/>
  <c r="C147" i="17"/>
  <c r="C148" i="17"/>
  <c r="C149" i="17"/>
  <c r="C150" i="17"/>
  <c r="C151" i="17"/>
  <c r="C152" i="17"/>
  <c r="C153" i="17"/>
  <c r="M171" i="17" l="1"/>
  <c r="H171" i="17"/>
  <c r="C171" i="17"/>
  <c r="M170" i="17"/>
  <c r="U170" i="17"/>
  <c r="H170" i="17"/>
  <c r="C170" i="17"/>
  <c r="M125" i="17" l="1"/>
  <c r="H125" i="17"/>
  <c r="C125" i="17"/>
  <c r="C123" i="17"/>
  <c r="O47" i="17"/>
  <c r="P47" i="17"/>
  <c r="Q47" i="17"/>
  <c r="N47" i="17"/>
  <c r="M66" i="17"/>
  <c r="H66" i="17"/>
  <c r="J47" i="17"/>
  <c r="K47" i="17"/>
  <c r="L47" i="17"/>
  <c r="I47" i="17"/>
  <c r="C66" i="17"/>
  <c r="T66" i="17" s="1"/>
  <c r="G47" i="17"/>
  <c r="F47" i="17"/>
  <c r="E47" i="17"/>
  <c r="D47" i="17"/>
  <c r="C57" i="17"/>
  <c r="C58" i="17"/>
  <c r="C59" i="17"/>
  <c r="C60" i="17"/>
  <c r="C61" i="17"/>
  <c r="C62" i="17"/>
  <c r="C63" i="17"/>
  <c r="C64" i="17"/>
  <c r="C65" i="17"/>
  <c r="D23" i="17"/>
  <c r="H24" i="17"/>
  <c r="S372" i="17" l="1"/>
  <c r="T3" i="17" l="1"/>
  <c r="U3" i="17"/>
  <c r="V3" i="17"/>
  <c r="T4" i="17"/>
  <c r="U4" i="17"/>
  <c r="V4" i="17"/>
  <c r="T5" i="17"/>
  <c r="U5" i="17"/>
  <c r="V5" i="17"/>
  <c r="T6" i="17"/>
  <c r="U6" i="17"/>
  <c r="V6" i="17"/>
  <c r="T7" i="17"/>
  <c r="U7" i="17"/>
  <c r="V7" i="17"/>
  <c r="T8" i="17"/>
  <c r="U8" i="17"/>
  <c r="V8" i="17"/>
  <c r="U10" i="17"/>
  <c r="V10" i="17"/>
  <c r="U11" i="17"/>
  <c r="V11" i="17"/>
  <c r="U12" i="17"/>
  <c r="V12" i="17"/>
  <c r="U13" i="17"/>
  <c r="V13" i="17"/>
  <c r="U15" i="17"/>
  <c r="V15" i="17"/>
  <c r="U16" i="17"/>
  <c r="V16" i="17"/>
  <c r="U17" i="17"/>
  <c r="V17" i="17"/>
  <c r="T18" i="17"/>
  <c r="U18" i="17"/>
  <c r="V18" i="17"/>
  <c r="T20" i="17"/>
  <c r="U20" i="17"/>
  <c r="V20" i="17"/>
  <c r="V23" i="17"/>
  <c r="U24" i="17"/>
  <c r="V24" i="17"/>
  <c r="U27" i="17"/>
  <c r="V27" i="17"/>
  <c r="U28" i="17"/>
  <c r="V28" i="17"/>
  <c r="U29" i="17"/>
  <c r="V29" i="17"/>
  <c r="U30" i="17"/>
  <c r="V30" i="17"/>
  <c r="U32" i="17"/>
  <c r="V32" i="17"/>
  <c r="T34" i="17"/>
  <c r="U34" i="17"/>
  <c r="V34" i="17"/>
  <c r="U36" i="17"/>
  <c r="V36" i="17"/>
  <c r="U38" i="17"/>
  <c r="V38" i="17"/>
  <c r="T40" i="17"/>
  <c r="U40" i="17"/>
  <c r="V40" i="17"/>
  <c r="T41" i="17"/>
  <c r="U41" i="17"/>
  <c r="V41" i="17"/>
  <c r="U42" i="17"/>
  <c r="V42" i="17"/>
  <c r="U43" i="17"/>
  <c r="V43" i="17"/>
  <c r="U46" i="17"/>
  <c r="V46" i="17"/>
  <c r="U48" i="17"/>
  <c r="V48" i="17"/>
  <c r="U49" i="17"/>
  <c r="V49" i="17"/>
  <c r="U50" i="17"/>
  <c r="V50" i="17"/>
  <c r="U51" i="17"/>
  <c r="V51" i="17"/>
  <c r="U52" i="17"/>
  <c r="V52" i="17"/>
  <c r="U53" i="17"/>
  <c r="V53" i="17"/>
  <c r="U54" i="17"/>
  <c r="V54" i="17"/>
  <c r="U55" i="17"/>
  <c r="V55" i="17"/>
  <c r="U57" i="17"/>
  <c r="V57" i="17"/>
  <c r="U58" i="17"/>
  <c r="V58" i="17"/>
  <c r="U59" i="17"/>
  <c r="V59" i="17"/>
  <c r="U60" i="17"/>
  <c r="V60" i="17"/>
  <c r="U61" i="17"/>
  <c r="V61" i="17"/>
  <c r="U62" i="17"/>
  <c r="V62" i="17"/>
  <c r="U63" i="17"/>
  <c r="V63" i="17"/>
  <c r="U64" i="17"/>
  <c r="V64" i="17"/>
  <c r="U65" i="17"/>
  <c r="V65" i="17"/>
  <c r="U69" i="17"/>
  <c r="V69" i="17"/>
  <c r="U70" i="17"/>
  <c r="V70" i="17"/>
  <c r="U71" i="17"/>
  <c r="V71" i="17"/>
  <c r="U74" i="17"/>
  <c r="V74" i="17"/>
  <c r="U75" i="17"/>
  <c r="V75" i="17"/>
  <c r="U76" i="17"/>
  <c r="V76" i="17"/>
  <c r="U77" i="17"/>
  <c r="V77" i="17"/>
  <c r="U80" i="17"/>
  <c r="V80" i="17"/>
  <c r="U81" i="17"/>
  <c r="V81" i="17"/>
  <c r="U82" i="17"/>
  <c r="V82" i="17"/>
  <c r="U83" i="17"/>
  <c r="V83" i="17"/>
  <c r="T85" i="17"/>
  <c r="U85" i="17"/>
  <c r="V85" i="17"/>
  <c r="U87" i="17"/>
  <c r="V87" i="17"/>
  <c r="U88" i="17"/>
  <c r="V88" i="17"/>
  <c r="U89" i="17"/>
  <c r="V89" i="17"/>
  <c r="U91" i="17"/>
  <c r="V91" i="17"/>
  <c r="U92" i="17"/>
  <c r="V92" i="17"/>
  <c r="U93" i="17"/>
  <c r="V93" i="17"/>
  <c r="U94" i="17"/>
  <c r="V94" i="17"/>
  <c r="U95" i="17"/>
  <c r="V95" i="17"/>
  <c r="U96" i="17"/>
  <c r="V96" i="17"/>
  <c r="U97" i="17"/>
  <c r="V97" i="17"/>
  <c r="U100" i="17"/>
  <c r="V100" i="17"/>
  <c r="U101" i="17"/>
  <c r="V101" i="17"/>
  <c r="U102" i="17"/>
  <c r="V102" i="17"/>
  <c r="U104" i="17"/>
  <c r="V104" i="17"/>
  <c r="U107" i="17"/>
  <c r="V107" i="17"/>
  <c r="U108" i="17"/>
  <c r="V108" i="17"/>
  <c r="U109" i="17"/>
  <c r="V109" i="17"/>
  <c r="U110" i="17"/>
  <c r="V110" i="17"/>
  <c r="U111" i="17"/>
  <c r="V111" i="17"/>
  <c r="U112" i="17"/>
  <c r="V112" i="17"/>
  <c r="U113" i="17"/>
  <c r="V113" i="17"/>
  <c r="U114" i="17"/>
  <c r="V114" i="17"/>
  <c r="U115" i="17"/>
  <c r="V115" i="17"/>
  <c r="U116" i="17"/>
  <c r="V116" i="17"/>
  <c r="U117" i="17"/>
  <c r="V117" i="17"/>
  <c r="T119" i="17"/>
  <c r="U119" i="17"/>
  <c r="V119" i="17"/>
  <c r="T120" i="17"/>
  <c r="U120" i="17"/>
  <c r="V120" i="17"/>
  <c r="T121" i="17"/>
  <c r="U121" i="17"/>
  <c r="V121" i="17"/>
  <c r="U123" i="17"/>
  <c r="V123" i="17"/>
  <c r="U124" i="17"/>
  <c r="V124" i="17"/>
  <c r="U125" i="17"/>
  <c r="V125" i="17"/>
  <c r="T127" i="17"/>
  <c r="U127" i="17"/>
  <c r="V127" i="17"/>
  <c r="U129" i="17"/>
  <c r="V129" i="17"/>
  <c r="U130" i="17"/>
  <c r="V130" i="17"/>
  <c r="U132" i="17"/>
  <c r="V132" i="17"/>
  <c r="U133" i="17"/>
  <c r="V133" i="17"/>
  <c r="U135" i="17"/>
  <c r="V135" i="17"/>
  <c r="T137" i="17"/>
  <c r="U137" i="17"/>
  <c r="V137" i="17"/>
  <c r="U139" i="17"/>
  <c r="V139" i="17"/>
  <c r="U140" i="17"/>
  <c r="V140" i="17"/>
  <c r="U141" i="17"/>
  <c r="V141" i="17"/>
  <c r="U142" i="17"/>
  <c r="V142" i="17"/>
  <c r="T144" i="17"/>
  <c r="U144" i="17"/>
  <c r="V144" i="17"/>
  <c r="U145" i="17"/>
  <c r="V145" i="17"/>
  <c r="U146" i="17"/>
  <c r="V146" i="17"/>
  <c r="U147" i="17"/>
  <c r="V147" i="17"/>
  <c r="U148" i="17"/>
  <c r="V148" i="17"/>
  <c r="U149" i="17"/>
  <c r="V149" i="17"/>
  <c r="U150" i="17"/>
  <c r="V150" i="17"/>
  <c r="U151" i="17"/>
  <c r="V151" i="17"/>
  <c r="U152" i="17"/>
  <c r="V152" i="17"/>
  <c r="U153" i="17"/>
  <c r="V153" i="17"/>
  <c r="U156" i="17"/>
  <c r="V156" i="17"/>
  <c r="U157" i="17"/>
  <c r="V157" i="17"/>
  <c r="U158" i="17"/>
  <c r="V158" i="17"/>
  <c r="U159" i="17"/>
  <c r="V159" i="17"/>
  <c r="U161" i="17"/>
  <c r="V161" i="17"/>
  <c r="U162" i="17"/>
  <c r="V162" i="17"/>
  <c r="U164" i="17"/>
  <c r="V164" i="17"/>
  <c r="U166" i="17"/>
  <c r="V166" i="17"/>
  <c r="U167" i="17"/>
  <c r="V167" i="17"/>
  <c r="U169" i="17"/>
  <c r="V169" i="17"/>
  <c r="T173" i="17"/>
  <c r="U173" i="17"/>
  <c r="V173" i="17"/>
  <c r="U174" i="17"/>
  <c r="V174" i="17"/>
  <c r="U175" i="17"/>
  <c r="V175" i="17"/>
  <c r="U176" i="17"/>
  <c r="V176" i="17"/>
  <c r="U177" i="17"/>
  <c r="V177" i="17"/>
  <c r="U178" i="17"/>
  <c r="V178" i="17"/>
  <c r="U179" i="17"/>
  <c r="V179" i="17"/>
  <c r="U180" i="17"/>
  <c r="V180" i="17"/>
  <c r="U181" i="17"/>
  <c r="V181" i="17"/>
  <c r="U182" i="17"/>
  <c r="V182" i="17"/>
  <c r="U184" i="17"/>
  <c r="V184" i="17"/>
  <c r="U185" i="17"/>
  <c r="V185" i="17"/>
  <c r="U186" i="17"/>
  <c r="V186" i="17"/>
  <c r="U189" i="17"/>
  <c r="V189" i="17"/>
  <c r="U190" i="17"/>
  <c r="V190" i="17"/>
  <c r="U193" i="17"/>
  <c r="V193" i="17"/>
  <c r="U194" i="17"/>
  <c r="V194" i="17"/>
  <c r="U195" i="17"/>
  <c r="V195" i="17"/>
  <c r="U196" i="17"/>
  <c r="V196" i="17"/>
  <c r="U197" i="17"/>
  <c r="V197" i="17"/>
  <c r="U198" i="17"/>
  <c r="V198" i="17"/>
  <c r="U199" i="17"/>
  <c r="V199" i="17"/>
  <c r="T203" i="17"/>
  <c r="U203" i="17"/>
  <c r="V203" i="17"/>
  <c r="U204" i="17"/>
  <c r="V204" i="17"/>
  <c r="U207" i="17"/>
  <c r="V207" i="17"/>
  <c r="U208" i="17"/>
  <c r="V208" i="17"/>
  <c r="U210" i="17"/>
  <c r="V210" i="17"/>
  <c r="U212" i="17"/>
  <c r="V212" i="17"/>
  <c r="U213" i="17"/>
  <c r="V213" i="17"/>
  <c r="U214" i="17"/>
  <c r="V214" i="17"/>
  <c r="T216" i="17"/>
  <c r="U216" i="17"/>
  <c r="V216" i="17"/>
  <c r="U218" i="17"/>
  <c r="V218" i="17"/>
  <c r="U220" i="17"/>
  <c r="V220" i="17"/>
  <c r="U221" i="17"/>
  <c r="V221" i="17"/>
  <c r="U222" i="17"/>
  <c r="V222" i="17"/>
  <c r="U223" i="17"/>
  <c r="V223" i="17"/>
  <c r="U224" i="17"/>
  <c r="V224" i="17"/>
  <c r="U225" i="17"/>
  <c r="V225" i="17"/>
  <c r="U227" i="17"/>
  <c r="V227" i="17"/>
  <c r="U229" i="17"/>
  <c r="V229" i="17"/>
  <c r="U231" i="17"/>
  <c r="V231" i="17"/>
  <c r="T235" i="17"/>
  <c r="U235" i="17"/>
  <c r="V235" i="17"/>
  <c r="U236" i="17"/>
  <c r="V236" i="17"/>
  <c r="U238" i="17"/>
  <c r="V238" i="17"/>
  <c r="U240" i="17"/>
  <c r="V240" i="17"/>
  <c r="U242" i="17"/>
  <c r="V242" i="17"/>
  <c r="U243" i="17"/>
  <c r="V243" i="17"/>
  <c r="T245" i="17"/>
  <c r="U245" i="17"/>
  <c r="V245" i="17"/>
  <c r="U247" i="17"/>
  <c r="V247" i="17"/>
  <c r="U248" i="17"/>
  <c r="V248" i="17"/>
  <c r="U250" i="17"/>
  <c r="V250" i="17"/>
  <c r="U251" i="17"/>
  <c r="V251" i="17"/>
  <c r="U253" i="17"/>
  <c r="V253" i="17"/>
  <c r="U254" i="17"/>
  <c r="V254" i="17"/>
  <c r="U256" i="17"/>
  <c r="V256" i="17"/>
  <c r="U257" i="17"/>
  <c r="V257" i="17"/>
  <c r="U259" i="17"/>
  <c r="V259" i="17"/>
  <c r="U260" i="17"/>
  <c r="V260" i="17"/>
  <c r="U262" i="17"/>
  <c r="V262" i="17"/>
  <c r="U263" i="17"/>
  <c r="V263" i="17"/>
  <c r="U265" i="17"/>
  <c r="V265" i="17"/>
  <c r="U266" i="17"/>
  <c r="V266" i="17"/>
  <c r="U268" i="17"/>
  <c r="V268" i="17"/>
  <c r="U269" i="17"/>
  <c r="V269" i="17"/>
  <c r="U271" i="17"/>
  <c r="V271" i="17"/>
  <c r="U272" i="17"/>
  <c r="V272" i="17"/>
  <c r="T276" i="17"/>
  <c r="U276" i="17"/>
  <c r="V276" i="17"/>
  <c r="U278" i="17"/>
  <c r="V278" i="17"/>
  <c r="U279" i="17"/>
  <c r="V279" i="17"/>
  <c r="U282" i="17"/>
  <c r="V282" i="17"/>
  <c r="U283" i="17"/>
  <c r="V283" i="17"/>
  <c r="U284" i="17"/>
  <c r="V284" i="17"/>
  <c r="T286" i="17"/>
  <c r="U286" i="17"/>
  <c r="V286" i="17"/>
  <c r="U288" i="17"/>
  <c r="V288" i="17"/>
  <c r="U289" i="17"/>
  <c r="V289" i="17"/>
  <c r="U290" i="17"/>
  <c r="V290" i="17"/>
  <c r="U291" i="17"/>
  <c r="V291" i="17"/>
  <c r="U293" i="17"/>
  <c r="V293" i="17"/>
  <c r="U294" i="17"/>
  <c r="V294" i="17"/>
  <c r="U295" i="17"/>
  <c r="V295" i="17"/>
  <c r="U296" i="17"/>
  <c r="V296" i="17"/>
  <c r="V298" i="17"/>
  <c r="U299" i="17"/>
  <c r="V299" i="17"/>
  <c r="U300" i="17"/>
  <c r="V300" i="17"/>
  <c r="U301" i="17"/>
  <c r="V301" i="17"/>
  <c r="U303" i="17"/>
  <c r="V303" i="17"/>
  <c r="U306" i="17"/>
  <c r="V306" i="17"/>
  <c r="T308" i="17"/>
  <c r="U308" i="17"/>
  <c r="V308" i="17"/>
  <c r="U309" i="17"/>
  <c r="V309" i="17"/>
  <c r="U310" i="17"/>
  <c r="V310" i="17"/>
  <c r="U311" i="17"/>
  <c r="V311" i="17"/>
  <c r="T313" i="17"/>
  <c r="U313" i="17"/>
  <c r="V313" i="17"/>
  <c r="U314" i="17"/>
  <c r="V314" i="17"/>
  <c r="U315" i="17"/>
  <c r="V315" i="17"/>
  <c r="T317" i="17"/>
  <c r="U317" i="17"/>
  <c r="V317" i="17"/>
  <c r="T318" i="17"/>
  <c r="U318" i="17"/>
  <c r="V318" i="17"/>
  <c r="U319" i="17"/>
  <c r="V319" i="17"/>
  <c r="T320" i="17"/>
  <c r="U320" i="17"/>
  <c r="V320" i="17"/>
  <c r="T321" i="17"/>
  <c r="U321" i="17"/>
  <c r="V321" i="17"/>
  <c r="T322" i="17"/>
  <c r="U322" i="17"/>
  <c r="V322" i="17"/>
  <c r="T324" i="17"/>
  <c r="U324" i="17"/>
  <c r="V324" i="17"/>
  <c r="U325" i="17"/>
  <c r="V325" i="17"/>
  <c r="U326" i="17"/>
  <c r="V326" i="17"/>
  <c r="U327" i="17"/>
  <c r="V327" i="17"/>
  <c r="U328" i="17"/>
  <c r="V328" i="17"/>
  <c r="U329" i="17"/>
  <c r="V329" i="17"/>
  <c r="U330" i="17"/>
  <c r="V330" i="17"/>
  <c r="T332" i="17"/>
  <c r="U332" i="17"/>
  <c r="V332" i="17"/>
  <c r="T333" i="17"/>
  <c r="U333" i="17"/>
  <c r="V333" i="17"/>
  <c r="T334" i="17"/>
  <c r="U334" i="17"/>
  <c r="V334" i="17"/>
  <c r="T335" i="17"/>
  <c r="U335" i="17"/>
  <c r="V335" i="17"/>
  <c r="T336" i="17"/>
  <c r="U336" i="17"/>
  <c r="V336" i="17"/>
  <c r="T337" i="17"/>
  <c r="U337" i="17"/>
  <c r="V337" i="17"/>
  <c r="T339" i="17"/>
  <c r="U339" i="17"/>
  <c r="V339" i="17"/>
  <c r="U341" i="17"/>
  <c r="V341" i="17"/>
  <c r="U342" i="17"/>
  <c r="V342" i="17"/>
  <c r="U343" i="17"/>
  <c r="V343" i="17"/>
  <c r="U344" i="17"/>
  <c r="V344" i="17"/>
  <c r="U345" i="17"/>
  <c r="V345" i="17"/>
  <c r="U346" i="17"/>
  <c r="V346" i="17"/>
  <c r="U347" i="17"/>
  <c r="V347" i="17"/>
  <c r="U348" i="17"/>
  <c r="V348" i="17"/>
  <c r="U349" i="17"/>
  <c r="V349" i="17"/>
  <c r="U350" i="17"/>
  <c r="V350" i="17"/>
  <c r="U351" i="17"/>
  <c r="V351" i="17"/>
  <c r="U352" i="17"/>
  <c r="V352" i="17"/>
  <c r="U353" i="17"/>
  <c r="V353" i="17"/>
  <c r="U354" i="17"/>
  <c r="V354" i="17"/>
  <c r="U355" i="17"/>
  <c r="V355" i="17"/>
  <c r="U356" i="17"/>
  <c r="V356" i="17"/>
  <c r="U358" i="17"/>
  <c r="V358" i="17"/>
  <c r="U359" i="17"/>
  <c r="V359" i="17"/>
  <c r="U360" i="17"/>
  <c r="V360" i="17"/>
  <c r="U361" i="17"/>
  <c r="V361" i="17"/>
  <c r="U362" i="17"/>
  <c r="V362" i="17"/>
  <c r="U363" i="17"/>
  <c r="V363" i="17"/>
  <c r="T365" i="17"/>
  <c r="U365" i="17"/>
  <c r="V365" i="17"/>
  <c r="U366" i="17"/>
  <c r="V366" i="17"/>
  <c r="T367" i="17"/>
  <c r="U367" i="17"/>
  <c r="V367" i="17"/>
  <c r="U368" i="17"/>
  <c r="V368" i="17"/>
  <c r="N160" i="17" l="1"/>
  <c r="I106" i="17"/>
  <c r="U106" i="17" l="1"/>
  <c r="M368" i="17" l="1"/>
  <c r="H368" i="17"/>
  <c r="C368" i="17"/>
  <c r="M366" i="17"/>
  <c r="H366" i="17"/>
  <c r="C366" i="17"/>
  <c r="D277" i="17"/>
  <c r="Q275" i="17"/>
  <c r="P275" i="17"/>
  <c r="O275" i="17"/>
  <c r="N275" i="17"/>
  <c r="Q274" i="17"/>
  <c r="P274" i="17"/>
  <c r="O274" i="17"/>
  <c r="N274" i="17"/>
  <c r="L275" i="17"/>
  <c r="K275" i="17"/>
  <c r="J275" i="17"/>
  <c r="I275" i="17"/>
  <c r="L274" i="17"/>
  <c r="K274" i="17"/>
  <c r="J274" i="17"/>
  <c r="I274" i="17"/>
  <c r="E275" i="17"/>
  <c r="F275" i="17"/>
  <c r="G275" i="17"/>
  <c r="E274" i="17"/>
  <c r="F274" i="17"/>
  <c r="G274" i="17"/>
  <c r="D275" i="17"/>
  <c r="D274" i="17"/>
  <c r="M247" i="17"/>
  <c r="M248" i="17"/>
  <c r="M250" i="17"/>
  <c r="M251" i="17"/>
  <c r="M253" i="17"/>
  <c r="M254" i="17"/>
  <c r="M256" i="17"/>
  <c r="M257" i="17"/>
  <c r="M259" i="17"/>
  <c r="M260" i="17"/>
  <c r="M262" i="17"/>
  <c r="M263" i="17"/>
  <c r="M265" i="17"/>
  <c r="M266" i="17"/>
  <c r="M268" i="17"/>
  <c r="M269" i="17"/>
  <c r="M271" i="17"/>
  <c r="M272" i="17"/>
  <c r="H247" i="17"/>
  <c r="H248" i="17"/>
  <c r="H250" i="17"/>
  <c r="H251" i="17"/>
  <c r="H253" i="17"/>
  <c r="H254" i="17"/>
  <c r="H256" i="17"/>
  <c r="H257" i="17"/>
  <c r="H259" i="17"/>
  <c r="H260" i="17"/>
  <c r="H262" i="17"/>
  <c r="H263" i="17"/>
  <c r="H265" i="17"/>
  <c r="H266" i="17"/>
  <c r="H268" i="17"/>
  <c r="H269" i="17"/>
  <c r="H271" i="17"/>
  <c r="H272" i="17"/>
  <c r="C247" i="17"/>
  <c r="C248" i="17"/>
  <c r="C250" i="17"/>
  <c r="T250" i="17" s="1"/>
  <c r="C251" i="17"/>
  <c r="C253" i="17"/>
  <c r="C254" i="17"/>
  <c r="C256" i="17"/>
  <c r="T256" i="17" s="1"/>
  <c r="C257" i="17"/>
  <c r="C259" i="17"/>
  <c r="C260" i="17"/>
  <c r="C262" i="17"/>
  <c r="T262" i="17" s="1"/>
  <c r="C263" i="17"/>
  <c r="C265" i="17"/>
  <c r="C266" i="17"/>
  <c r="C268" i="17"/>
  <c r="T268" i="17" s="1"/>
  <c r="C269" i="17"/>
  <c r="C271" i="17"/>
  <c r="C272" i="17"/>
  <c r="Q246" i="17"/>
  <c r="P246" i="17"/>
  <c r="O246" i="17"/>
  <c r="N246" i="17"/>
  <c r="L246" i="17"/>
  <c r="K246" i="17"/>
  <c r="J246" i="17"/>
  <c r="I246" i="17"/>
  <c r="E246" i="17"/>
  <c r="F246" i="17"/>
  <c r="G246" i="17"/>
  <c r="D246" i="17"/>
  <c r="U246" i="17" s="1"/>
  <c r="Q270" i="17"/>
  <c r="P270" i="17"/>
  <c r="O270" i="17"/>
  <c r="N270" i="17"/>
  <c r="L270" i="17"/>
  <c r="K270" i="17"/>
  <c r="J270" i="17"/>
  <c r="I270" i="17"/>
  <c r="G270" i="17"/>
  <c r="F270" i="17"/>
  <c r="E270" i="17"/>
  <c r="V270" i="17" s="1"/>
  <c r="D270" i="17"/>
  <c r="U270" i="17" s="1"/>
  <c r="Q267" i="17"/>
  <c r="P267" i="17"/>
  <c r="O267" i="17"/>
  <c r="N267" i="17"/>
  <c r="L267" i="17"/>
  <c r="K267" i="17"/>
  <c r="J267" i="17"/>
  <c r="I267" i="17"/>
  <c r="G267" i="17"/>
  <c r="F267" i="17"/>
  <c r="E267" i="17"/>
  <c r="V267" i="17" s="1"/>
  <c r="D267" i="17"/>
  <c r="Q264" i="17"/>
  <c r="P264" i="17"/>
  <c r="O264" i="17"/>
  <c r="N264" i="17"/>
  <c r="L264" i="17"/>
  <c r="K264" i="17"/>
  <c r="J264" i="17"/>
  <c r="I264" i="17"/>
  <c r="G264" i="17"/>
  <c r="F264" i="17"/>
  <c r="E264" i="17"/>
  <c r="V264" i="17" s="1"/>
  <c r="D264" i="17"/>
  <c r="Q261" i="17"/>
  <c r="P261" i="17"/>
  <c r="O261" i="17"/>
  <c r="N261" i="17"/>
  <c r="L261" i="17"/>
  <c r="K261" i="17"/>
  <c r="J261" i="17"/>
  <c r="I261" i="17"/>
  <c r="G261" i="17"/>
  <c r="F261" i="17"/>
  <c r="E261" i="17"/>
  <c r="V261" i="17" s="1"/>
  <c r="D261" i="17"/>
  <c r="Q258" i="17"/>
  <c r="P258" i="17"/>
  <c r="O258" i="17"/>
  <c r="N258" i="17"/>
  <c r="L258" i="17"/>
  <c r="K258" i="17"/>
  <c r="J258" i="17"/>
  <c r="I258" i="17"/>
  <c r="G258" i="17"/>
  <c r="F258" i="17"/>
  <c r="E258" i="17"/>
  <c r="V258" i="17" s="1"/>
  <c r="D258" i="17"/>
  <c r="Q255" i="17"/>
  <c r="P255" i="17"/>
  <c r="O255" i="17"/>
  <c r="N255" i="17"/>
  <c r="L255" i="17"/>
  <c r="K255" i="17"/>
  <c r="J255" i="17"/>
  <c r="I255" i="17"/>
  <c r="G255" i="17"/>
  <c r="F255" i="17"/>
  <c r="E255" i="17"/>
  <c r="V255" i="17" s="1"/>
  <c r="D255" i="17"/>
  <c r="U255" i="17" s="1"/>
  <c r="Q252" i="17"/>
  <c r="P252" i="17"/>
  <c r="O252" i="17"/>
  <c r="N252" i="17"/>
  <c r="L252" i="17"/>
  <c r="K252" i="17"/>
  <c r="J252" i="17"/>
  <c r="I252" i="17"/>
  <c r="G252" i="17"/>
  <c r="F252" i="17"/>
  <c r="E252" i="17"/>
  <c r="V252" i="17" s="1"/>
  <c r="D252" i="17"/>
  <c r="Q249" i="17"/>
  <c r="Q273" i="17" s="1"/>
  <c r="P249" i="17"/>
  <c r="O249" i="17"/>
  <c r="N249" i="17"/>
  <c r="L249" i="17"/>
  <c r="L273" i="17" s="1"/>
  <c r="K249" i="17"/>
  <c r="J249" i="17"/>
  <c r="I249" i="17"/>
  <c r="G249" i="17"/>
  <c r="F249" i="17"/>
  <c r="E249" i="17"/>
  <c r="D249" i="17"/>
  <c r="M231" i="17"/>
  <c r="Q230" i="17"/>
  <c r="P230" i="17"/>
  <c r="O230" i="17"/>
  <c r="N230" i="17"/>
  <c r="H231" i="17"/>
  <c r="L230" i="17"/>
  <c r="K230" i="17"/>
  <c r="J230" i="17"/>
  <c r="I230" i="17"/>
  <c r="G230" i="17"/>
  <c r="F230" i="17"/>
  <c r="E230" i="17"/>
  <c r="D230" i="17"/>
  <c r="D211" i="17"/>
  <c r="U274" i="17" l="1"/>
  <c r="U258" i="17"/>
  <c r="U252" i="17"/>
  <c r="T269" i="17"/>
  <c r="T263" i="17"/>
  <c r="T257" i="17"/>
  <c r="T251" i="17"/>
  <c r="U249" i="17"/>
  <c r="U261" i="17"/>
  <c r="U267" i="17"/>
  <c r="U264" i="17"/>
  <c r="T366" i="17"/>
  <c r="U230" i="17"/>
  <c r="T231" i="17"/>
  <c r="U275" i="17"/>
  <c r="M246" i="17"/>
  <c r="T271" i="17"/>
  <c r="T265" i="17"/>
  <c r="T259" i="17"/>
  <c r="T253" i="17"/>
  <c r="T247" i="17"/>
  <c r="V275" i="17"/>
  <c r="E273" i="17"/>
  <c r="V249" i="17"/>
  <c r="V230" i="17"/>
  <c r="V274" i="17"/>
  <c r="D285" i="17"/>
  <c r="T368" i="17"/>
  <c r="V246" i="17"/>
  <c r="H249" i="17"/>
  <c r="H252" i="17"/>
  <c r="H255" i="17"/>
  <c r="H258" i="17"/>
  <c r="N273" i="17"/>
  <c r="H261" i="17"/>
  <c r="H264" i="17"/>
  <c r="H267" i="17"/>
  <c r="H246" i="17"/>
  <c r="T272" i="17"/>
  <c r="T266" i="17"/>
  <c r="T260" i="17"/>
  <c r="T254" i="17"/>
  <c r="T248" i="17"/>
  <c r="C249" i="17"/>
  <c r="C252" i="17"/>
  <c r="C255" i="17"/>
  <c r="C258" i="17"/>
  <c r="C261" i="17"/>
  <c r="C264" i="17"/>
  <c r="C267" i="17"/>
  <c r="C270" i="17"/>
  <c r="O273" i="17"/>
  <c r="C275" i="17"/>
  <c r="G273" i="17"/>
  <c r="M249" i="17"/>
  <c r="M252" i="17"/>
  <c r="M255" i="17"/>
  <c r="M258" i="17"/>
  <c r="M261" i="17"/>
  <c r="M264" i="17"/>
  <c r="M267" i="17"/>
  <c r="H275" i="17"/>
  <c r="M274" i="17"/>
  <c r="M270" i="17"/>
  <c r="J273" i="17"/>
  <c r="I273" i="17"/>
  <c r="K273" i="17"/>
  <c r="D273" i="17"/>
  <c r="C274" i="17"/>
  <c r="C246" i="17"/>
  <c r="F273" i="17"/>
  <c r="M275" i="17"/>
  <c r="H270" i="17"/>
  <c r="H274" i="17"/>
  <c r="P273" i="17"/>
  <c r="C230" i="17"/>
  <c r="H230" i="17"/>
  <c r="M230" i="17"/>
  <c r="T261" i="17" l="1"/>
  <c r="T258" i="17"/>
  <c r="T267" i="17"/>
  <c r="T255" i="17"/>
  <c r="M273" i="17"/>
  <c r="T252" i="17"/>
  <c r="T274" i="17"/>
  <c r="T249" i="17"/>
  <c r="T246" i="17"/>
  <c r="T270" i="17"/>
  <c r="T230" i="17"/>
  <c r="C273" i="17"/>
  <c r="U273" i="17"/>
  <c r="T275" i="17"/>
  <c r="T264" i="17"/>
  <c r="V273" i="17"/>
  <c r="H273" i="17"/>
  <c r="T273" i="17" l="1"/>
  <c r="I155" i="17"/>
  <c r="I154" i="17" s="1"/>
  <c r="H159" i="17"/>
  <c r="M159" i="17"/>
  <c r="C159" i="17"/>
  <c r="D168" i="17"/>
  <c r="N168" i="17"/>
  <c r="O168" i="17"/>
  <c r="N155" i="17"/>
  <c r="N154" i="17" s="1"/>
  <c r="T159" i="17" l="1"/>
  <c r="O68" i="17"/>
  <c r="P68" i="17"/>
  <c r="Q68" i="17"/>
  <c r="N68" i="17"/>
  <c r="J68" i="17"/>
  <c r="K68" i="17"/>
  <c r="L68" i="17"/>
  <c r="I68" i="17"/>
  <c r="E68" i="17"/>
  <c r="V68" i="17" s="1"/>
  <c r="F68" i="17"/>
  <c r="G68" i="17"/>
  <c r="D68" i="17"/>
  <c r="C70" i="17"/>
  <c r="C71" i="17"/>
  <c r="H70" i="17"/>
  <c r="H71" i="17"/>
  <c r="M70" i="17"/>
  <c r="M71" i="17"/>
  <c r="D39" i="17"/>
  <c r="E39" i="17"/>
  <c r="I39" i="17"/>
  <c r="J39" i="17"/>
  <c r="I23" i="17"/>
  <c r="H23" i="17" s="1"/>
  <c r="N23" i="17"/>
  <c r="U23" i="17" l="1"/>
  <c r="T70" i="17"/>
  <c r="V39" i="17"/>
  <c r="U68" i="17"/>
  <c r="U39" i="17"/>
  <c r="T71" i="17"/>
  <c r="N86" i="17"/>
  <c r="N106" i="17"/>
  <c r="H114" i="17"/>
  <c r="M376" i="17" l="1"/>
  <c r="H376" i="17"/>
  <c r="C376" i="17"/>
  <c r="M363" i="17"/>
  <c r="H363" i="17"/>
  <c r="C363" i="17"/>
  <c r="M362" i="17"/>
  <c r="H362" i="17"/>
  <c r="C362" i="17"/>
  <c r="M361" i="17"/>
  <c r="H361" i="17"/>
  <c r="C361" i="17"/>
  <c r="M360" i="17"/>
  <c r="H360" i="17"/>
  <c r="C360" i="17"/>
  <c r="M359" i="17"/>
  <c r="H359" i="17"/>
  <c r="C359" i="17"/>
  <c r="M358" i="17"/>
  <c r="H358" i="17"/>
  <c r="C358" i="17"/>
  <c r="Q357" i="17"/>
  <c r="P357" i="17"/>
  <c r="O357" i="17"/>
  <c r="N357" i="17"/>
  <c r="L357" i="17"/>
  <c r="K357" i="17"/>
  <c r="J357" i="17"/>
  <c r="I357" i="17"/>
  <c r="G357" i="17"/>
  <c r="F357" i="17"/>
  <c r="E357" i="17"/>
  <c r="V357" i="17" s="1"/>
  <c r="D357" i="17"/>
  <c r="U357" i="17" s="1"/>
  <c r="M356" i="17"/>
  <c r="H356" i="17"/>
  <c r="C356" i="17"/>
  <c r="M355" i="17"/>
  <c r="H355" i="17"/>
  <c r="C355" i="17"/>
  <c r="M354" i="17"/>
  <c r="H354" i="17"/>
  <c r="C354" i="17"/>
  <c r="M353" i="17"/>
  <c r="C353" i="17"/>
  <c r="T353" i="17" s="1"/>
  <c r="M352" i="17"/>
  <c r="H352" i="17"/>
  <c r="C352" i="17"/>
  <c r="M351" i="17"/>
  <c r="H351" i="17"/>
  <c r="C351" i="17"/>
  <c r="M350" i="17"/>
  <c r="H350" i="17"/>
  <c r="C350" i="17"/>
  <c r="M349" i="17"/>
  <c r="H349" i="17"/>
  <c r="C349" i="17"/>
  <c r="M348" i="17"/>
  <c r="H348" i="17"/>
  <c r="C348" i="17"/>
  <c r="M347" i="17"/>
  <c r="H347" i="17"/>
  <c r="C347" i="17"/>
  <c r="M346" i="17"/>
  <c r="H346" i="17"/>
  <c r="C346" i="17"/>
  <c r="M345" i="17"/>
  <c r="H345" i="17"/>
  <c r="C345" i="17"/>
  <c r="M344" i="17"/>
  <c r="H344" i="17"/>
  <c r="C344" i="17"/>
  <c r="M343" i="17"/>
  <c r="H343" i="17"/>
  <c r="C343" i="17"/>
  <c r="M342" i="17"/>
  <c r="C342" i="17"/>
  <c r="T342" i="17" s="1"/>
  <c r="M341" i="17"/>
  <c r="H341" i="17"/>
  <c r="C341" i="17"/>
  <c r="Q340" i="17"/>
  <c r="P340" i="17"/>
  <c r="O340" i="17"/>
  <c r="O364" i="17" s="1"/>
  <c r="N340" i="17"/>
  <c r="L340" i="17"/>
  <c r="K340" i="17"/>
  <c r="J340" i="17"/>
  <c r="I340" i="17"/>
  <c r="G340" i="17"/>
  <c r="F340" i="17"/>
  <c r="E340" i="17"/>
  <c r="D340" i="17"/>
  <c r="Q338" i="17"/>
  <c r="P338" i="17"/>
  <c r="O338" i="17"/>
  <c r="N338" i="17"/>
  <c r="L338" i="17"/>
  <c r="K338" i="17"/>
  <c r="J338" i="17"/>
  <c r="I338" i="17"/>
  <c r="G338" i="17"/>
  <c r="F338" i="17"/>
  <c r="E338" i="17"/>
  <c r="V338" i="17" s="1"/>
  <c r="D338" i="17"/>
  <c r="U338" i="17" s="1"/>
  <c r="Q331" i="17"/>
  <c r="P331" i="17"/>
  <c r="O331" i="17"/>
  <c r="N331" i="17"/>
  <c r="L331" i="17"/>
  <c r="K331" i="17"/>
  <c r="J331" i="17"/>
  <c r="I331" i="17"/>
  <c r="G331" i="17"/>
  <c r="F331" i="17"/>
  <c r="E331" i="17"/>
  <c r="V331" i="17" s="1"/>
  <c r="D331" i="17"/>
  <c r="U331" i="17" s="1"/>
  <c r="M330" i="17"/>
  <c r="H330" i="17"/>
  <c r="C330" i="17"/>
  <c r="M329" i="17"/>
  <c r="H329" i="17"/>
  <c r="C329" i="17"/>
  <c r="M328" i="17"/>
  <c r="H328" i="17"/>
  <c r="C328" i="17"/>
  <c r="M327" i="17"/>
  <c r="H327" i="17"/>
  <c r="C327" i="17"/>
  <c r="M326" i="17"/>
  <c r="H326" i="17"/>
  <c r="C326" i="17"/>
  <c r="M325" i="17"/>
  <c r="H325" i="17"/>
  <c r="C325" i="17"/>
  <c r="Q323" i="17"/>
  <c r="P323" i="17"/>
  <c r="O323" i="17"/>
  <c r="N323" i="17"/>
  <c r="L323" i="17"/>
  <c r="K323" i="17"/>
  <c r="J323" i="17"/>
  <c r="I323" i="17"/>
  <c r="G323" i="17"/>
  <c r="F323" i="17"/>
  <c r="E323" i="17"/>
  <c r="V323" i="17" s="1"/>
  <c r="D323" i="17"/>
  <c r="U323" i="17" s="1"/>
  <c r="M319" i="17"/>
  <c r="H319" i="17"/>
  <c r="C319" i="17"/>
  <c r="Q316" i="17"/>
  <c r="P316" i="17"/>
  <c r="O316" i="17"/>
  <c r="N316" i="17"/>
  <c r="L316" i="17"/>
  <c r="K316" i="17"/>
  <c r="J316" i="17"/>
  <c r="I316" i="17"/>
  <c r="G316" i="17"/>
  <c r="F316" i="17"/>
  <c r="E316" i="17"/>
  <c r="V316" i="17" s="1"/>
  <c r="D316" i="17"/>
  <c r="U316" i="17" s="1"/>
  <c r="M315" i="17"/>
  <c r="H315" i="17"/>
  <c r="C315" i="17"/>
  <c r="M314" i="17"/>
  <c r="H314" i="17"/>
  <c r="C314" i="17"/>
  <c r="Q312" i="17"/>
  <c r="P312" i="17"/>
  <c r="O312" i="17"/>
  <c r="N312" i="17"/>
  <c r="L312" i="17"/>
  <c r="K312" i="17"/>
  <c r="J312" i="17"/>
  <c r="I312" i="17"/>
  <c r="G312" i="17"/>
  <c r="F312" i="17"/>
  <c r="E312" i="17"/>
  <c r="V312" i="17" s="1"/>
  <c r="D312" i="17"/>
  <c r="M311" i="17"/>
  <c r="H311" i="17"/>
  <c r="C311" i="17"/>
  <c r="M310" i="17"/>
  <c r="H310" i="17"/>
  <c r="C310" i="17"/>
  <c r="M309" i="17"/>
  <c r="H309" i="17"/>
  <c r="C309" i="17"/>
  <c r="M306" i="17"/>
  <c r="M304" i="17" s="1"/>
  <c r="H306" i="17"/>
  <c r="H304" i="17" s="1"/>
  <c r="C306" i="17"/>
  <c r="C304" i="17" s="1"/>
  <c r="Q304" i="17"/>
  <c r="P304" i="17"/>
  <c r="O304" i="17"/>
  <c r="L304" i="17"/>
  <c r="K304" i="17"/>
  <c r="J304" i="17"/>
  <c r="G304" i="17"/>
  <c r="F304" i="17"/>
  <c r="E304" i="17"/>
  <c r="U304" i="17"/>
  <c r="M303" i="17"/>
  <c r="H303" i="17"/>
  <c r="C303" i="17"/>
  <c r="Q302" i="17"/>
  <c r="P302" i="17"/>
  <c r="O302" i="17"/>
  <c r="N302" i="17"/>
  <c r="L302" i="17"/>
  <c r="K302" i="17"/>
  <c r="J302" i="17"/>
  <c r="I302" i="17"/>
  <c r="G302" i="17"/>
  <c r="F302" i="17"/>
  <c r="E302" i="17"/>
  <c r="V302" i="17" s="1"/>
  <c r="D302" i="17"/>
  <c r="U302" i="17" s="1"/>
  <c r="M301" i="17"/>
  <c r="H301" i="17"/>
  <c r="C301" i="17"/>
  <c r="H300" i="17"/>
  <c r="C300" i="17"/>
  <c r="M299" i="17"/>
  <c r="H299" i="17"/>
  <c r="C299" i="17"/>
  <c r="M298" i="17"/>
  <c r="H298" i="17"/>
  <c r="Q297" i="17"/>
  <c r="P297" i="17"/>
  <c r="O297" i="17"/>
  <c r="L297" i="17"/>
  <c r="K297" i="17"/>
  <c r="J297" i="17"/>
  <c r="I297" i="17"/>
  <c r="G297" i="17"/>
  <c r="F297" i="17"/>
  <c r="E297" i="17"/>
  <c r="V297" i="17" s="1"/>
  <c r="M296" i="17"/>
  <c r="H296" i="17"/>
  <c r="C296" i="17"/>
  <c r="M295" i="17"/>
  <c r="H295" i="17"/>
  <c r="C295" i="17"/>
  <c r="M294" i="17"/>
  <c r="H294" i="17"/>
  <c r="C294" i="17"/>
  <c r="M293" i="17"/>
  <c r="H293" i="17"/>
  <c r="C293" i="17"/>
  <c r="Q292" i="17"/>
  <c r="P292" i="17"/>
  <c r="P287" i="17" s="1"/>
  <c r="O292" i="17"/>
  <c r="O287" i="17" s="1"/>
  <c r="N292" i="17"/>
  <c r="L292" i="17"/>
  <c r="L287" i="17" s="1"/>
  <c r="K292" i="17"/>
  <c r="K287" i="17" s="1"/>
  <c r="J292" i="17"/>
  <c r="J287" i="17" s="1"/>
  <c r="I292" i="17"/>
  <c r="I287" i="17" s="1"/>
  <c r="G292" i="17"/>
  <c r="G287" i="17" s="1"/>
  <c r="F292" i="17"/>
  <c r="F287" i="17" s="1"/>
  <c r="E292" i="17"/>
  <c r="D292" i="17"/>
  <c r="U292" i="17" s="1"/>
  <c r="M291" i="17"/>
  <c r="H291" i="17"/>
  <c r="C291" i="17"/>
  <c r="M290" i="17"/>
  <c r="H290" i="17"/>
  <c r="C290" i="17"/>
  <c r="M289" i="17"/>
  <c r="H289" i="17"/>
  <c r="C289" i="17"/>
  <c r="M288" i="17"/>
  <c r="H288" i="17"/>
  <c r="C288" i="17"/>
  <c r="Q287" i="17"/>
  <c r="M284" i="17"/>
  <c r="H284" i="17"/>
  <c r="C284" i="17"/>
  <c r="M283" i="17"/>
  <c r="H283" i="17"/>
  <c r="C283" i="17"/>
  <c r="M282" i="17"/>
  <c r="H282" i="17"/>
  <c r="C282" i="17"/>
  <c r="M279" i="17"/>
  <c r="H279" i="17"/>
  <c r="C279" i="17"/>
  <c r="M278" i="17"/>
  <c r="H278" i="17"/>
  <c r="C278" i="17"/>
  <c r="Q277" i="17"/>
  <c r="Q285" i="17" s="1"/>
  <c r="P277" i="17"/>
  <c r="P285" i="17" s="1"/>
  <c r="O277" i="17"/>
  <c r="O285" i="17" s="1"/>
  <c r="N277" i="17"/>
  <c r="N285" i="17" s="1"/>
  <c r="M285" i="17" s="1"/>
  <c r="L277" i="17"/>
  <c r="L285" i="17" s="1"/>
  <c r="K277" i="17"/>
  <c r="K285" i="17" s="1"/>
  <c r="J277" i="17"/>
  <c r="J285" i="17" s="1"/>
  <c r="I277" i="17"/>
  <c r="G277" i="17"/>
  <c r="G285" i="17" s="1"/>
  <c r="F277" i="17"/>
  <c r="F285" i="17" s="1"/>
  <c r="E277" i="17"/>
  <c r="C285" i="17"/>
  <c r="O375" i="17"/>
  <c r="L375" i="17"/>
  <c r="K375" i="17"/>
  <c r="E375" i="17"/>
  <c r="C375" i="17" s="1"/>
  <c r="M243" i="17"/>
  <c r="H243" i="17"/>
  <c r="C243" i="17"/>
  <c r="M242" i="17"/>
  <c r="H242" i="17"/>
  <c r="C242" i="17"/>
  <c r="Q241" i="17"/>
  <c r="P241" i="17"/>
  <c r="O241" i="17"/>
  <c r="N241" i="17"/>
  <c r="L241" i="17"/>
  <c r="K241" i="17"/>
  <c r="J241" i="17"/>
  <c r="I241" i="17"/>
  <c r="G241" i="17"/>
  <c r="F241" i="17"/>
  <c r="E241" i="17"/>
  <c r="V241" i="17" s="1"/>
  <c r="D241" i="17"/>
  <c r="U241" i="17" s="1"/>
  <c r="M240" i="17"/>
  <c r="H240" i="17"/>
  <c r="C240" i="17"/>
  <c r="Q239" i="17"/>
  <c r="P239" i="17"/>
  <c r="O239" i="17"/>
  <c r="N239" i="17"/>
  <c r="L239" i="17"/>
  <c r="K239" i="17"/>
  <c r="J239" i="17"/>
  <c r="I239" i="17"/>
  <c r="G239" i="17"/>
  <c r="F239" i="17"/>
  <c r="E239" i="17"/>
  <c r="V239" i="17" s="1"/>
  <c r="D239" i="17"/>
  <c r="U239" i="17" s="1"/>
  <c r="M238" i="17"/>
  <c r="H238" i="17"/>
  <c r="C238" i="17"/>
  <c r="Q237" i="17"/>
  <c r="P237" i="17"/>
  <c r="O237" i="17"/>
  <c r="N237" i="17"/>
  <c r="L237" i="17"/>
  <c r="K237" i="17"/>
  <c r="J237" i="17"/>
  <c r="I237" i="17"/>
  <c r="G237" i="17"/>
  <c r="F237" i="17"/>
  <c r="E237" i="17"/>
  <c r="V237" i="17" s="1"/>
  <c r="D237" i="17"/>
  <c r="M236" i="17"/>
  <c r="H236" i="17"/>
  <c r="C236" i="17"/>
  <c r="M229" i="17"/>
  <c r="H229" i="17"/>
  <c r="C229" i="17"/>
  <c r="Q228" i="17"/>
  <c r="P228" i="17"/>
  <c r="O228" i="17"/>
  <c r="N228" i="17"/>
  <c r="L228" i="17"/>
  <c r="K228" i="17"/>
  <c r="J228" i="17"/>
  <c r="I228" i="17"/>
  <c r="G228" i="17"/>
  <c r="F228" i="17"/>
  <c r="E228" i="17"/>
  <c r="V228" i="17" s="1"/>
  <c r="D228" i="17"/>
  <c r="U228" i="17" s="1"/>
  <c r="M227" i="17"/>
  <c r="H227" i="17"/>
  <c r="C227" i="17"/>
  <c r="Q226" i="17"/>
  <c r="P226" i="17"/>
  <c r="O226" i="17"/>
  <c r="N226" i="17"/>
  <c r="L226" i="17"/>
  <c r="K226" i="17"/>
  <c r="J226" i="17"/>
  <c r="I226" i="17"/>
  <c r="G226" i="17"/>
  <c r="F226" i="17"/>
  <c r="E226" i="17"/>
  <c r="V226" i="17" s="1"/>
  <c r="D226" i="17"/>
  <c r="U226" i="17" s="1"/>
  <c r="M225" i="17"/>
  <c r="H225" i="17"/>
  <c r="C225" i="17"/>
  <c r="M224" i="17"/>
  <c r="H224" i="17"/>
  <c r="C224" i="17"/>
  <c r="M223" i="17"/>
  <c r="H223" i="17"/>
  <c r="C223" i="17"/>
  <c r="M222" i="17"/>
  <c r="H222" i="17"/>
  <c r="C222" i="17"/>
  <c r="M221" i="17"/>
  <c r="H221" i="17"/>
  <c r="C221" i="17"/>
  <c r="M220" i="17"/>
  <c r="H220" i="17"/>
  <c r="C220" i="17"/>
  <c r="Q219" i="17"/>
  <c r="P219" i="17"/>
  <c r="O219" i="17"/>
  <c r="N219" i="17"/>
  <c r="L219" i="17"/>
  <c r="K219" i="17"/>
  <c r="J219" i="17"/>
  <c r="I219" i="17"/>
  <c r="G219" i="17"/>
  <c r="F219" i="17"/>
  <c r="E219" i="17"/>
  <c r="V219" i="17" s="1"/>
  <c r="D219" i="17"/>
  <c r="Q217" i="17"/>
  <c r="P217" i="17"/>
  <c r="O217" i="17"/>
  <c r="N217" i="17"/>
  <c r="L217" i="17"/>
  <c r="K217" i="17"/>
  <c r="K234" i="17" s="1"/>
  <c r="J217" i="17"/>
  <c r="I217" i="17"/>
  <c r="G217" i="17"/>
  <c r="F217" i="17"/>
  <c r="F234" i="17" s="1"/>
  <c r="E217" i="17"/>
  <c r="D217" i="17"/>
  <c r="M214" i="17"/>
  <c r="H214" i="17"/>
  <c r="C214" i="17"/>
  <c r="H213" i="17"/>
  <c r="C213" i="17"/>
  <c r="M212" i="17"/>
  <c r="H212" i="17"/>
  <c r="C212" i="17"/>
  <c r="Q211" i="17"/>
  <c r="P211" i="17"/>
  <c r="O211" i="17"/>
  <c r="N211" i="17"/>
  <c r="L211" i="17"/>
  <c r="K211" i="17"/>
  <c r="J211" i="17"/>
  <c r="I211" i="17"/>
  <c r="U211" i="17" s="1"/>
  <c r="G211" i="17"/>
  <c r="F211" i="17"/>
  <c r="E211" i="17"/>
  <c r="V211" i="17" s="1"/>
  <c r="M210" i="17"/>
  <c r="H210" i="17"/>
  <c r="C210" i="17"/>
  <c r="Q209" i="17"/>
  <c r="P209" i="17"/>
  <c r="O209" i="17"/>
  <c r="N209" i="17"/>
  <c r="L209" i="17"/>
  <c r="K209" i="17"/>
  <c r="J209" i="17"/>
  <c r="I209" i="17"/>
  <c r="G209" i="17"/>
  <c r="F209" i="17"/>
  <c r="E209" i="17"/>
  <c r="V209" i="17" s="1"/>
  <c r="D209" i="17"/>
  <c r="U209" i="17" s="1"/>
  <c r="M208" i="17"/>
  <c r="H208" i="17"/>
  <c r="C208" i="17"/>
  <c r="M207" i="17"/>
  <c r="H207" i="17"/>
  <c r="C207" i="17"/>
  <c r="Q206" i="17"/>
  <c r="P206" i="17"/>
  <c r="O206" i="17"/>
  <c r="N206" i="17"/>
  <c r="L206" i="17"/>
  <c r="K206" i="17"/>
  <c r="J206" i="17"/>
  <c r="I206" i="17"/>
  <c r="G206" i="17"/>
  <c r="F206" i="17"/>
  <c r="E206" i="17"/>
  <c r="V206" i="17" s="1"/>
  <c r="D206" i="17"/>
  <c r="U206" i="17" s="1"/>
  <c r="M204" i="17"/>
  <c r="H204" i="17"/>
  <c r="C204" i="17"/>
  <c r="M199" i="17"/>
  <c r="H199" i="17"/>
  <c r="C199" i="17"/>
  <c r="M198" i="17"/>
  <c r="H198" i="17"/>
  <c r="M197" i="17"/>
  <c r="H197" i="17"/>
  <c r="C197" i="17"/>
  <c r="M196" i="17"/>
  <c r="H196" i="17"/>
  <c r="C196" i="17"/>
  <c r="M195" i="17"/>
  <c r="H195" i="17"/>
  <c r="C195" i="17"/>
  <c r="M194" i="17"/>
  <c r="H194" i="17"/>
  <c r="C194" i="17"/>
  <c r="M193" i="17"/>
  <c r="H193" i="17"/>
  <c r="C193" i="17"/>
  <c r="Q192" i="17"/>
  <c r="P192" i="17"/>
  <c r="O192" i="17"/>
  <c r="N192" i="17"/>
  <c r="N202" i="17" s="1"/>
  <c r="L192" i="17"/>
  <c r="K192" i="17"/>
  <c r="J192" i="17"/>
  <c r="I192" i="17"/>
  <c r="I202" i="17" s="1"/>
  <c r="G192" i="17"/>
  <c r="F192" i="17"/>
  <c r="E192" i="17"/>
  <c r="V192" i="17" s="1"/>
  <c r="D192" i="17"/>
  <c r="M190" i="17"/>
  <c r="H190" i="17"/>
  <c r="C190" i="17"/>
  <c r="M189" i="17"/>
  <c r="H189" i="17"/>
  <c r="C189" i="17"/>
  <c r="Q188" i="17"/>
  <c r="P188" i="17"/>
  <c r="O188" i="17"/>
  <c r="L188" i="17"/>
  <c r="K188" i="17"/>
  <c r="J188" i="17"/>
  <c r="G188" i="17"/>
  <c r="F188" i="17"/>
  <c r="E188" i="17"/>
  <c r="U188" i="17"/>
  <c r="M186" i="17"/>
  <c r="H186" i="17"/>
  <c r="C186" i="17"/>
  <c r="M185" i="17"/>
  <c r="H185" i="17"/>
  <c r="C185" i="17"/>
  <c r="M184" i="17"/>
  <c r="H184" i="17"/>
  <c r="C184" i="17"/>
  <c r="Q183" i="17"/>
  <c r="P183" i="17"/>
  <c r="O183" i="17"/>
  <c r="L183" i="17"/>
  <c r="K183" i="17"/>
  <c r="J183" i="17"/>
  <c r="G183" i="17"/>
  <c r="F183" i="17"/>
  <c r="E183" i="17"/>
  <c r="M182" i="17"/>
  <c r="H182" i="17"/>
  <c r="C182" i="17"/>
  <c r="M181" i="17"/>
  <c r="H181" i="17"/>
  <c r="C181" i="17"/>
  <c r="M180" i="17"/>
  <c r="H180" i="17"/>
  <c r="C180" i="17"/>
  <c r="M179" i="17"/>
  <c r="H179" i="17"/>
  <c r="C179" i="17"/>
  <c r="M178" i="17"/>
  <c r="H178" i="17"/>
  <c r="C178" i="17"/>
  <c r="M177" i="17"/>
  <c r="H177" i="17"/>
  <c r="C177" i="17"/>
  <c r="M176" i="17"/>
  <c r="H176" i="17"/>
  <c r="C176" i="17"/>
  <c r="M175" i="17"/>
  <c r="H175" i="17"/>
  <c r="C175" i="17"/>
  <c r="M174" i="17"/>
  <c r="H174" i="17"/>
  <c r="C174" i="17"/>
  <c r="M169" i="17"/>
  <c r="H169" i="17"/>
  <c r="C169" i="17"/>
  <c r="Q168" i="17"/>
  <c r="P168" i="17"/>
  <c r="L168" i="17"/>
  <c r="K168" i="17"/>
  <c r="J168" i="17"/>
  <c r="I168" i="17"/>
  <c r="U168" i="17" s="1"/>
  <c r="G168" i="17"/>
  <c r="F168" i="17"/>
  <c r="E168" i="17"/>
  <c r="V168" i="17" s="1"/>
  <c r="M167" i="17"/>
  <c r="H167" i="17"/>
  <c r="C167" i="17"/>
  <c r="M166" i="17"/>
  <c r="H166" i="17"/>
  <c r="C166" i="17"/>
  <c r="Q165" i="17"/>
  <c r="P165" i="17"/>
  <c r="O165" i="17"/>
  <c r="N165" i="17"/>
  <c r="L165" i="17"/>
  <c r="K165" i="17"/>
  <c r="J165" i="17"/>
  <c r="I165" i="17"/>
  <c r="G165" i="17"/>
  <c r="F165" i="17"/>
  <c r="E165" i="17"/>
  <c r="V165" i="17" s="1"/>
  <c r="D165" i="17"/>
  <c r="U165" i="17" s="1"/>
  <c r="M164" i="17"/>
  <c r="H164" i="17"/>
  <c r="C164" i="17"/>
  <c r="Q163" i="17"/>
  <c r="P163" i="17"/>
  <c r="O163" i="17"/>
  <c r="N163" i="17"/>
  <c r="L163" i="17"/>
  <c r="K163" i="17"/>
  <c r="J163" i="17"/>
  <c r="I163" i="17"/>
  <c r="G163" i="17"/>
  <c r="F163" i="17"/>
  <c r="E163" i="17"/>
  <c r="V163" i="17" s="1"/>
  <c r="D163" i="17"/>
  <c r="U163" i="17" s="1"/>
  <c r="M162" i="17"/>
  <c r="H162" i="17"/>
  <c r="C162" i="17"/>
  <c r="M161" i="17"/>
  <c r="H161" i="17"/>
  <c r="C161" i="17"/>
  <c r="Q160" i="17"/>
  <c r="P160" i="17"/>
  <c r="O160" i="17"/>
  <c r="L160" i="17"/>
  <c r="K160" i="17"/>
  <c r="J160" i="17"/>
  <c r="I160" i="17"/>
  <c r="G160" i="17"/>
  <c r="F160" i="17"/>
  <c r="E160" i="17"/>
  <c r="V160" i="17" s="1"/>
  <c r="D160" i="17"/>
  <c r="M158" i="17"/>
  <c r="H158" i="17"/>
  <c r="C158" i="17"/>
  <c r="M157" i="17"/>
  <c r="H157" i="17"/>
  <c r="C157" i="17"/>
  <c r="M156" i="17"/>
  <c r="M155" i="17" s="1"/>
  <c r="H156" i="17"/>
  <c r="H155" i="17" s="1"/>
  <c r="C156" i="17"/>
  <c r="C155" i="17" s="1"/>
  <c r="Q155" i="17"/>
  <c r="Q154" i="17" s="1"/>
  <c r="P155" i="17"/>
  <c r="P154" i="17" s="1"/>
  <c r="O155" i="17"/>
  <c r="O154" i="17" s="1"/>
  <c r="L155" i="17"/>
  <c r="L154" i="17" s="1"/>
  <c r="K155" i="17"/>
  <c r="K154" i="17" s="1"/>
  <c r="J155" i="17"/>
  <c r="J154" i="17" s="1"/>
  <c r="G155" i="17"/>
  <c r="G154" i="17" s="1"/>
  <c r="F155" i="17"/>
  <c r="F154" i="17" s="1"/>
  <c r="E155" i="17"/>
  <c r="D155" i="17"/>
  <c r="M145" i="17"/>
  <c r="H145" i="17"/>
  <c r="C142" i="17"/>
  <c r="T142" i="17" s="1"/>
  <c r="M141" i="17"/>
  <c r="H141" i="17"/>
  <c r="C141" i="17"/>
  <c r="M140" i="17"/>
  <c r="H140" i="17"/>
  <c r="C140" i="17"/>
  <c r="M139" i="17"/>
  <c r="H139" i="17"/>
  <c r="C139" i="17"/>
  <c r="Q138" i="17"/>
  <c r="Q143" i="17" s="1"/>
  <c r="P138" i="17"/>
  <c r="P143" i="17" s="1"/>
  <c r="O138" i="17"/>
  <c r="O143" i="17" s="1"/>
  <c r="N138" i="17"/>
  <c r="L138" i="17"/>
  <c r="L143" i="17" s="1"/>
  <c r="K138" i="17"/>
  <c r="K143" i="17" s="1"/>
  <c r="J138" i="17"/>
  <c r="J143" i="17" s="1"/>
  <c r="I138" i="17"/>
  <c r="I143" i="17" s="1"/>
  <c r="G138" i="17"/>
  <c r="G143" i="17" s="1"/>
  <c r="F138" i="17"/>
  <c r="F143" i="17" s="1"/>
  <c r="E138" i="17"/>
  <c r="D138" i="17"/>
  <c r="M135" i="17"/>
  <c r="H135" i="17"/>
  <c r="C135" i="17"/>
  <c r="Q134" i="17"/>
  <c r="P134" i="17"/>
  <c r="O134" i="17"/>
  <c r="N134" i="17"/>
  <c r="L134" i="17"/>
  <c r="K134" i="17"/>
  <c r="J134" i="17"/>
  <c r="I134" i="17"/>
  <c r="G134" i="17"/>
  <c r="F134" i="17"/>
  <c r="E134" i="17"/>
  <c r="V134" i="17" s="1"/>
  <c r="D134" i="17"/>
  <c r="U134" i="17" s="1"/>
  <c r="M133" i="17"/>
  <c r="H133" i="17"/>
  <c r="C133" i="17"/>
  <c r="M132" i="17"/>
  <c r="H132" i="17"/>
  <c r="C132" i="17"/>
  <c r="Q131" i="17"/>
  <c r="P131" i="17"/>
  <c r="O131" i="17"/>
  <c r="N131" i="17"/>
  <c r="L131" i="17"/>
  <c r="K131" i="17"/>
  <c r="J131" i="17"/>
  <c r="I131" i="17"/>
  <c r="G131" i="17"/>
  <c r="F131" i="17"/>
  <c r="E131" i="17"/>
  <c r="V131" i="17" s="1"/>
  <c r="D131" i="17"/>
  <c r="U131" i="17" s="1"/>
  <c r="M130" i="17"/>
  <c r="H130" i="17"/>
  <c r="C130" i="17"/>
  <c r="M129" i="17"/>
  <c r="H129" i="17"/>
  <c r="C129" i="17"/>
  <c r="Q128" i="17"/>
  <c r="P128" i="17"/>
  <c r="O128" i="17"/>
  <c r="N128" i="17"/>
  <c r="L128" i="17"/>
  <c r="K128" i="17"/>
  <c r="J128" i="17"/>
  <c r="I128" i="17"/>
  <c r="G128" i="17"/>
  <c r="F128" i="17"/>
  <c r="E128" i="17"/>
  <c r="V128" i="17" s="1"/>
  <c r="D128" i="17"/>
  <c r="M124" i="17"/>
  <c r="H124" i="17"/>
  <c r="C124" i="17"/>
  <c r="M123" i="17"/>
  <c r="H123" i="17"/>
  <c r="Q122" i="17"/>
  <c r="Q126" i="17" s="1"/>
  <c r="P122" i="17"/>
  <c r="P126" i="17" s="1"/>
  <c r="O122" i="17"/>
  <c r="O126" i="17" s="1"/>
  <c r="N126" i="17"/>
  <c r="L122" i="17"/>
  <c r="L126" i="17" s="1"/>
  <c r="K122" i="17"/>
  <c r="K126" i="17" s="1"/>
  <c r="J122" i="17"/>
  <c r="J126" i="17" s="1"/>
  <c r="I122" i="17"/>
  <c r="I126" i="17" s="1"/>
  <c r="G122" i="17"/>
  <c r="G126" i="17" s="1"/>
  <c r="F122" i="17"/>
  <c r="F126" i="17" s="1"/>
  <c r="E122" i="17"/>
  <c r="D122" i="17"/>
  <c r="M117" i="17"/>
  <c r="H117" i="17"/>
  <c r="C117" i="17"/>
  <c r="M116" i="17"/>
  <c r="H116" i="17"/>
  <c r="C116" i="17"/>
  <c r="M115" i="17"/>
  <c r="H115" i="17"/>
  <c r="C115" i="17"/>
  <c r="M114" i="17"/>
  <c r="C114" i="17"/>
  <c r="T114" i="17" s="1"/>
  <c r="M113" i="17"/>
  <c r="H113" i="17"/>
  <c r="C113" i="17"/>
  <c r="M112" i="17"/>
  <c r="H112" i="17"/>
  <c r="C112" i="17"/>
  <c r="M111" i="17"/>
  <c r="H111" i="17"/>
  <c r="C111" i="17"/>
  <c r="H110" i="17"/>
  <c r="C110" i="17"/>
  <c r="M109" i="17"/>
  <c r="H109" i="17"/>
  <c r="C109" i="17"/>
  <c r="M108" i="17"/>
  <c r="H108" i="17"/>
  <c r="C108" i="17"/>
  <c r="M107" i="17"/>
  <c r="H107" i="17"/>
  <c r="C107" i="17"/>
  <c r="Q106" i="17"/>
  <c r="P106" i="17"/>
  <c r="O106" i="17"/>
  <c r="L106" i="17"/>
  <c r="K106" i="17"/>
  <c r="J106" i="17"/>
  <c r="M104" i="17"/>
  <c r="H104" i="17"/>
  <c r="C104" i="17"/>
  <c r="Q103" i="17"/>
  <c r="P103" i="17"/>
  <c r="O103" i="17"/>
  <c r="N103" i="17"/>
  <c r="N118" i="17" s="1"/>
  <c r="L103" i="17"/>
  <c r="K103" i="17"/>
  <c r="J103" i="17"/>
  <c r="I103" i="17"/>
  <c r="G103" i="17"/>
  <c r="F103" i="17"/>
  <c r="E103" i="17"/>
  <c r="V103" i="17" s="1"/>
  <c r="D103" i="17"/>
  <c r="U103" i="17" s="1"/>
  <c r="M102" i="17"/>
  <c r="H102" i="17"/>
  <c r="C102" i="17"/>
  <c r="M101" i="17"/>
  <c r="H101" i="17"/>
  <c r="C101" i="17"/>
  <c r="M100" i="17"/>
  <c r="M98" i="17" s="1"/>
  <c r="H100" i="17"/>
  <c r="H98" i="17" s="1"/>
  <c r="C100" i="17"/>
  <c r="U98" i="17"/>
  <c r="M97" i="17"/>
  <c r="H97" i="17"/>
  <c r="C97" i="17"/>
  <c r="M96" i="17"/>
  <c r="H96" i="17"/>
  <c r="C96" i="17"/>
  <c r="C95" i="17"/>
  <c r="M94" i="17"/>
  <c r="H94" i="17"/>
  <c r="C94" i="17"/>
  <c r="M93" i="17"/>
  <c r="H93" i="17"/>
  <c r="C93" i="17"/>
  <c r="M92" i="17"/>
  <c r="H92" i="17"/>
  <c r="C92" i="17"/>
  <c r="M91" i="17"/>
  <c r="H91" i="17"/>
  <c r="C91" i="17"/>
  <c r="Q90" i="17"/>
  <c r="P90" i="17"/>
  <c r="P118" i="17" s="1"/>
  <c r="O90" i="17"/>
  <c r="N90" i="17"/>
  <c r="L90" i="17"/>
  <c r="K90" i="17"/>
  <c r="J90" i="17"/>
  <c r="J118" i="17" s="1"/>
  <c r="I90" i="17"/>
  <c r="G90" i="17"/>
  <c r="F90" i="17"/>
  <c r="E90" i="17"/>
  <c r="D90" i="17"/>
  <c r="U90" i="17" s="1"/>
  <c r="M89" i="17"/>
  <c r="H89" i="17"/>
  <c r="C89" i="17"/>
  <c r="M88" i="17"/>
  <c r="H88" i="17"/>
  <c r="C88" i="17"/>
  <c r="M87" i="17"/>
  <c r="H87" i="17"/>
  <c r="C87" i="17"/>
  <c r="Q86" i="17"/>
  <c r="P86" i="17"/>
  <c r="O86" i="17"/>
  <c r="L86" i="17"/>
  <c r="K86" i="17"/>
  <c r="J86" i="17"/>
  <c r="I86" i="17"/>
  <c r="I118" i="17" s="1"/>
  <c r="G86" i="17"/>
  <c r="F86" i="17"/>
  <c r="E86" i="17"/>
  <c r="V86" i="17" s="1"/>
  <c r="D86" i="17"/>
  <c r="D118" i="17" s="1"/>
  <c r="M83" i="17"/>
  <c r="H83" i="17"/>
  <c r="C83" i="17"/>
  <c r="M82" i="17"/>
  <c r="H82" i="17"/>
  <c r="C82" i="17"/>
  <c r="M81" i="17"/>
  <c r="H81" i="17"/>
  <c r="C81" i="17"/>
  <c r="M80" i="17"/>
  <c r="H80" i="17"/>
  <c r="C80" i="17"/>
  <c r="Q79" i="17"/>
  <c r="P79" i="17"/>
  <c r="O79" i="17"/>
  <c r="O78" i="17" s="1"/>
  <c r="N79" i="17"/>
  <c r="L79" i="17"/>
  <c r="L78" i="17" s="1"/>
  <c r="K79" i="17"/>
  <c r="K78" i="17" s="1"/>
  <c r="J79" i="17"/>
  <c r="J78" i="17" s="1"/>
  <c r="I79" i="17"/>
  <c r="G79" i="17"/>
  <c r="G78" i="17" s="1"/>
  <c r="F79" i="17"/>
  <c r="F78" i="17" s="1"/>
  <c r="E79" i="17"/>
  <c r="D79" i="17"/>
  <c r="Q78" i="17"/>
  <c r="P78" i="17"/>
  <c r="M77" i="17"/>
  <c r="H77" i="17"/>
  <c r="C77" i="17"/>
  <c r="M76" i="17"/>
  <c r="H76" i="17"/>
  <c r="C76" i="17"/>
  <c r="M75" i="17"/>
  <c r="H75" i="17"/>
  <c r="C75" i="17"/>
  <c r="M74" i="17"/>
  <c r="H74" i="17"/>
  <c r="C74" i="17"/>
  <c r="Q73" i="17"/>
  <c r="P73" i="17"/>
  <c r="O73" i="17"/>
  <c r="N73" i="17"/>
  <c r="L73" i="17"/>
  <c r="L72" i="17" s="1"/>
  <c r="K73" i="17"/>
  <c r="K72" i="17" s="1"/>
  <c r="J73" i="17"/>
  <c r="J72" i="17" s="1"/>
  <c r="I73" i="17"/>
  <c r="G73" i="17"/>
  <c r="G72" i="17" s="1"/>
  <c r="F73" i="17"/>
  <c r="F72" i="17" s="1"/>
  <c r="E73" i="17"/>
  <c r="D73" i="17"/>
  <c r="U73" i="17" s="1"/>
  <c r="Q72" i="17"/>
  <c r="P72" i="17"/>
  <c r="O72" i="17"/>
  <c r="M69" i="17"/>
  <c r="H69" i="17"/>
  <c r="C69" i="17"/>
  <c r="M68" i="17"/>
  <c r="H68" i="17"/>
  <c r="M65" i="17"/>
  <c r="H65" i="17"/>
  <c r="T65" i="17" s="1"/>
  <c r="M64" i="17"/>
  <c r="H64" i="17"/>
  <c r="T64" i="17" s="1"/>
  <c r="M63" i="17"/>
  <c r="H63" i="17"/>
  <c r="M62" i="17"/>
  <c r="H62" i="17"/>
  <c r="T62" i="17" s="1"/>
  <c r="M61" i="17"/>
  <c r="H61" i="17"/>
  <c r="T61" i="17" s="1"/>
  <c r="M60" i="17"/>
  <c r="H60" i="17"/>
  <c r="M59" i="17"/>
  <c r="H59" i="17"/>
  <c r="M58" i="17"/>
  <c r="H58" i="17"/>
  <c r="T58" i="17" s="1"/>
  <c r="M57" i="17"/>
  <c r="H57" i="17"/>
  <c r="T57" i="17" s="1"/>
  <c r="Q56" i="17"/>
  <c r="P56" i="17"/>
  <c r="O56" i="17"/>
  <c r="N56" i="17"/>
  <c r="L56" i="17"/>
  <c r="K56" i="17"/>
  <c r="J56" i="17"/>
  <c r="I56" i="17"/>
  <c r="G56" i="17"/>
  <c r="F56" i="17"/>
  <c r="E56" i="17"/>
  <c r="D56" i="17"/>
  <c r="M55" i="17"/>
  <c r="H55" i="17"/>
  <c r="C55" i="17"/>
  <c r="M54" i="17"/>
  <c r="H54" i="17"/>
  <c r="C54" i="17"/>
  <c r="M53" i="17"/>
  <c r="H53" i="17"/>
  <c r="C53" i="17"/>
  <c r="M52" i="17"/>
  <c r="H52" i="17"/>
  <c r="C52" i="17"/>
  <c r="M51" i="17"/>
  <c r="H51" i="17"/>
  <c r="C51" i="17"/>
  <c r="M50" i="17"/>
  <c r="H50" i="17"/>
  <c r="C50" i="17"/>
  <c r="M49" i="17"/>
  <c r="H49" i="17"/>
  <c r="C49" i="17"/>
  <c r="M48" i="17"/>
  <c r="H48" i="17"/>
  <c r="C48" i="17"/>
  <c r="O45" i="17"/>
  <c r="O44" i="17" s="1"/>
  <c r="L45" i="17"/>
  <c r="L44" i="17" s="1"/>
  <c r="K45" i="17"/>
  <c r="K44" i="17" s="1"/>
  <c r="J45" i="17"/>
  <c r="J44" i="17" s="1"/>
  <c r="G45" i="17"/>
  <c r="G44" i="17" s="1"/>
  <c r="F45" i="17"/>
  <c r="F44" i="17" s="1"/>
  <c r="M46" i="17"/>
  <c r="H46" i="17"/>
  <c r="C46" i="17"/>
  <c r="Q45" i="17"/>
  <c r="Q44" i="17" s="1"/>
  <c r="P45" i="17"/>
  <c r="P44" i="17" s="1"/>
  <c r="M43" i="17"/>
  <c r="H43" i="17"/>
  <c r="C43" i="17"/>
  <c r="M42" i="17"/>
  <c r="H42" i="17"/>
  <c r="C42" i="17"/>
  <c r="Q39" i="17"/>
  <c r="Q37" i="17" s="1"/>
  <c r="P39" i="17"/>
  <c r="L39" i="17"/>
  <c r="L37" i="17" s="1"/>
  <c r="K39" i="17"/>
  <c r="K37" i="17" s="1"/>
  <c r="G39" i="17"/>
  <c r="G37" i="17" s="1"/>
  <c r="F39" i="17"/>
  <c r="M38" i="17"/>
  <c r="H38" i="17"/>
  <c r="C38" i="17"/>
  <c r="O37" i="17"/>
  <c r="N37" i="17"/>
  <c r="J37" i="17"/>
  <c r="I37" i="17"/>
  <c r="E37" i="17"/>
  <c r="D37" i="17"/>
  <c r="M36" i="17"/>
  <c r="H36" i="17"/>
  <c r="C36" i="17"/>
  <c r="Q35" i="17"/>
  <c r="Q33" i="17" s="1"/>
  <c r="P35" i="17"/>
  <c r="P33" i="17" s="1"/>
  <c r="O35" i="17"/>
  <c r="O33" i="17" s="1"/>
  <c r="N35" i="17"/>
  <c r="N33" i="17" s="1"/>
  <c r="L35" i="17"/>
  <c r="L33" i="17" s="1"/>
  <c r="K35" i="17"/>
  <c r="K33" i="17" s="1"/>
  <c r="J35" i="17"/>
  <c r="J33" i="17" s="1"/>
  <c r="I35" i="17"/>
  <c r="G35" i="17"/>
  <c r="G33" i="17" s="1"/>
  <c r="F35" i="17"/>
  <c r="F33" i="17" s="1"/>
  <c r="E35" i="17"/>
  <c r="D35" i="17"/>
  <c r="U35" i="17" s="1"/>
  <c r="M32" i="17"/>
  <c r="H32" i="17"/>
  <c r="C32" i="17"/>
  <c r="Q31" i="17"/>
  <c r="P31" i="17"/>
  <c r="O31" i="17"/>
  <c r="N31" i="17"/>
  <c r="L31" i="17"/>
  <c r="K31" i="17"/>
  <c r="J31" i="17"/>
  <c r="I31" i="17"/>
  <c r="G31" i="17"/>
  <c r="F31" i="17"/>
  <c r="E31" i="17"/>
  <c r="V31" i="17" s="1"/>
  <c r="D31" i="17"/>
  <c r="U31" i="17" s="1"/>
  <c r="M30" i="17"/>
  <c r="H30" i="17"/>
  <c r="C30" i="17"/>
  <c r="M29" i="17"/>
  <c r="H29" i="17"/>
  <c r="C29" i="17"/>
  <c r="M28" i="17"/>
  <c r="H28" i="17"/>
  <c r="C28" i="17"/>
  <c r="M27" i="17"/>
  <c r="H27" i="17"/>
  <c r="C27" i="17"/>
  <c r="Q26" i="17"/>
  <c r="P26" i="17"/>
  <c r="O26" i="17"/>
  <c r="O25" i="17" s="1"/>
  <c r="N26" i="17"/>
  <c r="N25" i="17" s="1"/>
  <c r="L26" i="17"/>
  <c r="L25" i="17" s="1"/>
  <c r="K26" i="17"/>
  <c r="K25" i="17" s="1"/>
  <c r="J26" i="17"/>
  <c r="I26" i="17"/>
  <c r="I25" i="17" s="1"/>
  <c r="I21" i="17" s="1"/>
  <c r="G26" i="17"/>
  <c r="G25" i="17" s="1"/>
  <c r="F26" i="17"/>
  <c r="F25" i="17" s="1"/>
  <c r="E26" i="17"/>
  <c r="D26" i="17"/>
  <c r="Q25" i="17"/>
  <c r="P25" i="17"/>
  <c r="J25" i="17"/>
  <c r="M24" i="17"/>
  <c r="C24" i="17"/>
  <c r="T24" i="17" s="1"/>
  <c r="M23" i="17"/>
  <c r="C23" i="17"/>
  <c r="T23" i="17" s="1"/>
  <c r="Q22" i="17"/>
  <c r="P22" i="17"/>
  <c r="O22" i="17"/>
  <c r="L22" i="17"/>
  <c r="K22" i="17"/>
  <c r="J22" i="17"/>
  <c r="I22" i="17"/>
  <c r="G22" i="17"/>
  <c r="F22" i="17"/>
  <c r="E22" i="17"/>
  <c r="V22" i="17" s="1"/>
  <c r="D22" i="17"/>
  <c r="U22" i="17" s="1"/>
  <c r="Q19" i="17"/>
  <c r="L19" i="17"/>
  <c r="G19" i="17"/>
  <c r="M17" i="17"/>
  <c r="H17" i="17"/>
  <c r="C17" i="17"/>
  <c r="M16" i="17"/>
  <c r="H16" i="17"/>
  <c r="C16" i="17"/>
  <c r="M15" i="17"/>
  <c r="H15" i="17"/>
  <c r="P14" i="17"/>
  <c r="O14" i="17"/>
  <c r="N14" i="17"/>
  <c r="K14" i="17"/>
  <c r="J14" i="17"/>
  <c r="I14" i="17"/>
  <c r="F14" i="17"/>
  <c r="E14" i="17"/>
  <c r="D14" i="17"/>
  <c r="M13" i="17"/>
  <c r="H13" i="17"/>
  <c r="C13" i="17"/>
  <c r="C9" i="17" s="1"/>
  <c r="M12" i="17"/>
  <c r="H12" i="17"/>
  <c r="C12" i="17"/>
  <c r="M11" i="17"/>
  <c r="H11" i="17"/>
  <c r="C11" i="17"/>
  <c r="M10" i="17"/>
  <c r="H10" i="17"/>
  <c r="C10" i="17"/>
  <c r="U9" i="17"/>
  <c r="M9" i="17" l="1"/>
  <c r="H9" i="17"/>
  <c r="O118" i="17"/>
  <c r="V90" i="17"/>
  <c r="E118" i="17"/>
  <c r="H217" i="17"/>
  <c r="U219" i="17"/>
  <c r="C98" i="17"/>
  <c r="V26" i="17"/>
  <c r="O172" i="17"/>
  <c r="P234" i="17"/>
  <c r="Q67" i="17"/>
  <c r="T329" i="17"/>
  <c r="T358" i="17"/>
  <c r="V56" i="17"/>
  <c r="T346" i="17"/>
  <c r="T362" i="17"/>
  <c r="F202" i="17"/>
  <c r="V304" i="17"/>
  <c r="U86" i="17"/>
  <c r="I234" i="17"/>
  <c r="P21" i="17"/>
  <c r="G172" i="17"/>
  <c r="J202" i="17"/>
  <c r="J172" i="17"/>
  <c r="P172" i="17"/>
  <c r="E202" i="17"/>
  <c r="K202" i="17"/>
  <c r="G234" i="17"/>
  <c r="L234" i="17"/>
  <c r="Q234" i="17"/>
  <c r="P202" i="17"/>
  <c r="T303" i="17"/>
  <c r="T350" i="17"/>
  <c r="T325" i="17"/>
  <c r="I172" i="17"/>
  <c r="U217" i="17"/>
  <c r="D234" i="17"/>
  <c r="N234" i="17"/>
  <c r="J244" i="17"/>
  <c r="O19" i="17"/>
  <c r="F172" i="17"/>
  <c r="L172" i="17"/>
  <c r="G202" i="17"/>
  <c r="O202" i="17"/>
  <c r="V217" i="17"/>
  <c r="E234" i="17"/>
  <c r="J234" i="17"/>
  <c r="O234" i="17"/>
  <c r="L202" i="17"/>
  <c r="U192" i="17"/>
  <c r="D202" i="17"/>
  <c r="V188" i="17"/>
  <c r="G136" i="17"/>
  <c r="L136" i="17"/>
  <c r="Q136" i="17"/>
  <c r="Q202" i="17"/>
  <c r="T311" i="17"/>
  <c r="N172" i="17"/>
  <c r="T189" i="17"/>
  <c r="T195" i="17"/>
  <c r="T12" i="17"/>
  <c r="V183" i="17"/>
  <c r="K172" i="17"/>
  <c r="Q172" i="17"/>
  <c r="T174" i="17"/>
  <c r="T178" i="17"/>
  <c r="T182" i="17"/>
  <c r="T198" i="17"/>
  <c r="T208" i="17"/>
  <c r="U160" i="17"/>
  <c r="V14" i="17"/>
  <c r="O67" i="17"/>
  <c r="J67" i="17"/>
  <c r="T289" i="17"/>
  <c r="T294" i="17"/>
  <c r="F67" i="17"/>
  <c r="M106" i="17"/>
  <c r="T110" i="17"/>
  <c r="T117" i="17"/>
  <c r="T129" i="17"/>
  <c r="T135" i="17"/>
  <c r="T223" i="17"/>
  <c r="T229" i="17"/>
  <c r="T242" i="17"/>
  <c r="T282" i="17"/>
  <c r="F307" i="17"/>
  <c r="K307" i="17"/>
  <c r="T299" i="17"/>
  <c r="T306" i="17"/>
  <c r="T314" i="17"/>
  <c r="T326" i="17"/>
  <c r="T330" i="17"/>
  <c r="T343" i="17"/>
  <c r="T347" i="17"/>
  <c r="T351" i="17"/>
  <c r="T354" i="17"/>
  <c r="T359" i="17"/>
  <c r="T363" i="17"/>
  <c r="E25" i="17"/>
  <c r="D33" i="17"/>
  <c r="N297" i="17"/>
  <c r="K364" i="17"/>
  <c r="P364" i="17"/>
  <c r="C56" i="17"/>
  <c r="T288" i="17"/>
  <c r="T293" i="17"/>
  <c r="T101" i="17"/>
  <c r="T74" i="17"/>
  <c r="T162" i="17"/>
  <c r="T157" i="17"/>
  <c r="T213" i="17"/>
  <c r="I136" i="17"/>
  <c r="N136" i="17"/>
  <c r="T94" i="17"/>
  <c r="T89" i="17"/>
  <c r="U37" i="17"/>
  <c r="T158" i="17"/>
  <c r="T164" i="17"/>
  <c r="T175" i="17"/>
  <c r="T179" i="17"/>
  <c r="T184" i="17"/>
  <c r="T190" i="17"/>
  <c r="T199" i="17"/>
  <c r="T210" i="17"/>
  <c r="T214" i="17"/>
  <c r="T220" i="17"/>
  <c r="T224" i="17"/>
  <c r="T236" i="17"/>
  <c r="O244" i="17"/>
  <c r="T243" i="17"/>
  <c r="T283" i="17"/>
  <c r="P19" i="17"/>
  <c r="T17" i="17"/>
  <c r="T36" i="17"/>
  <c r="V106" i="17"/>
  <c r="T75" i="17"/>
  <c r="H79" i="17"/>
  <c r="T91" i="17"/>
  <c r="T95" i="17"/>
  <c r="T102" i="17"/>
  <c r="T104" i="17"/>
  <c r="T107" i="17"/>
  <c r="T111" i="17"/>
  <c r="T123" i="17"/>
  <c r="T130" i="17"/>
  <c r="T139" i="17"/>
  <c r="T147" i="17"/>
  <c r="T151" i="17"/>
  <c r="T146" i="17"/>
  <c r="T150" i="17"/>
  <c r="T27" i="17"/>
  <c r="T83" i="17"/>
  <c r="T80" i="17"/>
  <c r="D78" i="17"/>
  <c r="U79" i="17"/>
  <c r="D143" i="17"/>
  <c r="U143" i="17" s="1"/>
  <c r="U138" i="17"/>
  <c r="E154" i="17"/>
  <c r="E172" i="17" s="1"/>
  <c r="V155" i="17"/>
  <c r="E285" i="17"/>
  <c r="V285" i="17" s="1"/>
  <c r="V277" i="17"/>
  <c r="C298" i="17"/>
  <c r="T298" i="17" s="1"/>
  <c r="U298" i="17"/>
  <c r="T13" i="17"/>
  <c r="T15" i="17"/>
  <c r="T38" i="17"/>
  <c r="T43" i="17"/>
  <c r="T49" i="17"/>
  <c r="T53" i="17"/>
  <c r="T76" i="17"/>
  <c r="T81" i="17"/>
  <c r="T87" i="17"/>
  <c r="T92" i="17"/>
  <c r="T96" i="17"/>
  <c r="T108" i="17"/>
  <c r="T112" i="17"/>
  <c r="T115" i="17"/>
  <c r="T124" i="17"/>
  <c r="F136" i="17"/>
  <c r="P136" i="17"/>
  <c r="T132" i="17"/>
  <c r="T140" i="17"/>
  <c r="T148" i="17"/>
  <c r="T152" i="17"/>
  <c r="D154" i="17"/>
  <c r="U155" i="17"/>
  <c r="T166" i="17"/>
  <c r="T176" i="17"/>
  <c r="T180" i="17"/>
  <c r="T185" i="17"/>
  <c r="T193" i="17"/>
  <c r="T196" i="17"/>
  <c r="T204" i="17"/>
  <c r="T218" i="17"/>
  <c r="T221" i="17"/>
  <c r="T225" i="17"/>
  <c r="D244" i="17"/>
  <c r="U237" i="17"/>
  <c r="N244" i="17"/>
  <c r="T238" i="17"/>
  <c r="I285" i="17"/>
  <c r="U277" i="17"/>
  <c r="T278" i="17"/>
  <c r="T284" i="17"/>
  <c r="T290" i="17"/>
  <c r="T295" i="17"/>
  <c r="T300" i="17"/>
  <c r="T309" i="17"/>
  <c r="T315" i="17"/>
  <c r="T327" i="17"/>
  <c r="D364" i="17"/>
  <c r="U340" i="17"/>
  <c r="I364" i="17"/>
  <c r="T341" i="17"/>
  <c r="T344" i="17"/>
  <c r="T348" i="17"/>
  <c r="T352" i="17"/>
  <c r="T355" i="17"/>
  <c r="T360" i="17"/>
  <c r="U26" i="17"/>
  <c r="U56" i="17"/>
  <c r="U312" i="17"/>
  <c r="E78" i="17"/>
  <c r="V78" i="17" s="1"/>
  <c r="V79" i="17"/>
  <c r="D136" i="17"/>
  <c r="U128" i="17"/>
  <c r="K244" i="17"/>
  <c r="D126" i="17"/>
  <c r="U126" i="17" s="1"/>
  <c r="U122" i="17"/>
  <c r="U183" i="17"/>
  <c r="E364" i="17"/>
  <c r="V340" i="17"/>
  <c r="V9" i="17"/>
  <c r="T11" i="17"/>
  <c r="V37" i="17"/>
  <c r="H90" i="17"/>
  <c r="E126" i="17"/>
  <c r="V126" i="17" s="1"/>
  <c r="V122" i="17"/>
  <c r="E143" i="17"/>
  <c r="V143" i="17" s="1"/>
  <c r="V138" i="17"/>
  <c r="T10" i="17"/>
  <c r="U14" i="17"/>
  <c r="T16" i="17"/>
  <c r="D25" i="17"/>
  <c r="U25" i="17" s="1"/>
  <c r="E33" i="17"/>
  <c r="V33" i="17" s="1"/>
  <c r="V35" i="17"/>
  <c r="T69" i="17"/>
  <c r="E72" i="17"/>
  <c r="V72" i="17" s="1"/>
  <c r="V73" i="17"/>
  <c r="T77" i="17"/>
  <c r="T82" i="17"/>
  <c r="T88" i="17"/>
  <c r="T93" i="17"/>
  <c r="T97" i="17"/>
  <c r="V98" i="17"/>
  <c r="T100" i="17"/>
  <c r="H106" i="17"/>
  <c r="T109" i="17"/>
  <c r="T113" i="17"/>
  <c r="T116" i="17"/>
  <c r="T125" i="17"/>
  <c r="J136" i="17"/>
  <c r="T133" i="17"/>
  <c r="T141" i="17"/>
  <c r="T145" i="17"/>
  <c r="T149" i="17"/>
  <c r="T153" i="17"/>
  <c r="T155" i="17"/>
  <c r="T156" i="17"/>
  <c r="T161" i="17"/>
  <c r="T167" i="17"/>
  <c r="T169" i="17"/>
  <c r="T177" i="17"/>
  <c r="T181" i="17"/>
  <c r="T186" i="17"/>
  <c r="T194" i="17"/>
  <c r="T197" i="17"/>
  <c r="T207" i="17"/>
  <c r="T212" i="17"/>
  <c r="T222" i="17"/>
  <c r="T227" i="17"/>
  <c r="G244" i="17"/>
  <c r="Q244" i="17"/>
  <c r="T240" i="17"/>
  <c r="T279" i="17"/>
  <c r="T291" i="17"/>
  <c r="E287" i="17"/>
  <c r="V287" i="17" s="1"/>
  <c r="V292" i="17"/>
  <c r="O307" i="17"/>
  <c r="T296" i="17"/>
  <c r="T301" i="17"/>
  <c r="T310" i="17"/>
  <c r="T319" i="17"/>
  <c r="T328" i="17"/>
  <c r="G364" i="17"/>
  <c r="L364" i="17"/>
  <c r="T345" i="17"/>
  <c r="T349" i="17"/>
  <c r="T356" i="17"/>
  <c r="T361" i="17"/>
  <c r="T29" i="17"/>
  <c r="T50" i="17"/>
  <c r="T54" i="17"/>
  <c r="T59" i="17"/>
  <c r="T63" i="17"/>
  <c r="T42" i="17"/>
  <c r="T48" i="17"/>
  <c r="T52" i="17"/>
  <c r="T30" i="17"/>
  <c r="T46" i="17"/>
  <c r="T51" i="17"/>
  <c r="T55" i="17"/>
  <c r="T60" i="17"/>
  <c r="E45" i="17"/>
  <c r="V45" i="17" s="1"/>
  <c r="V47" i="17"/>
  <c r="D45" i="17"/>
  <c r="U47" i="17"/>
  <c r="T32" i="17"/>
  <c r="O21" i="17"/>
  <c r="O84" i="17" s="1"/>
  <c r="T28" i="17"/>
  <c r="G67" i="17"/>
  <c r="J205" i="17"/>
  <c r="J215" i="17" s="1"/>
  <c r="Q205" i="17"/>
  <c r="Q215" i="17" s="1"/>
  <c r="M331" i="17"/>
  <c r="J21" i="17"/>
  <c r="C39" i="17"/>
  <c r="C131" i="17"/>
  <c r="C134" i="17"/>
  <c r="H160" i="17"/>
  <c r="H163" i="17"/>
  <c r="C168" i="17"/>
  <c r="M168" i="17"/>
  <c r="K205" i="17"/>
  <c r="K215" i="17" s="1"/>
  <c r="H237" i="17"/>
  <c r="H241" i="17"/>
  <c r="Q307" i="17"/>
  <c r="L307" i="17"/>
  <c r="H192" i="17"/>
  <c r="M192" i="17"/>
  <c r="E205" i="17"/>
  <c r="P205" i="17"/>
  <c r="P215" i="17" s="1"/>
  <c r="M338" i="17"/>
  <c r="L21" i="17"/>
  <c r="E19" i="17"/>
  <c r="J19" i="17"/>
  <c r="C22" i="17"/>
  <c r="H31" i="17"/>
  <c r="C35" i="17"/>
  <c r="F205" i="17"/>
  <c r="F215" i="17" s="1"/>
  <c r="N205" i="17"/>
  <c r="N215" i="17" s="1"/>
  <c r="J307" i="17"/>
  <c r="M292" i="17"/>
  <c r="C183" i="17"/>
  <c r="F21" i="17"/>
  <c r="L205" i="17"/>
  <c r="L215" i="17" s="1"/>
  <c r="C211" i="17"/>
  <c r="M211" i="17"/>
  <c r="M219" i="17"/>
  <c r="H297" i="17"/>
  <c r="M297" i="17"/>
  <c r="H316" i="17"/>
  <c r="G21" i="17"/>
  <c r="K21" i="17"/>
  <c r="P67" i="17"/>
  <c r="H73" i="17"/>
  <c r="L67" i="17"/>
  <c r="M103" i="17"/>
  <c r="H188" i="17"/>
  <c r="H206" i="17"/>
  <c r="H209" i="17"/>
  <c r="V234" i="17"/>
  <c r="H226" i="17"/>
  <c r="E244" i="17"/>
  <c r="C239" i="17"/>
  <c r="H292" i="17"/>
  <c r="P307" i="17"/>
  <c r="C302" i="17"/>
  <c r="C312" i="17"/>
  <c r="M316" i="17"/>
  <c r="C323" i="17"/>
  <c r="F364" i="17"/>
  <c r="J364" i="17"/>
  <c r="H364" i="17" s="1"/>
  <c r="N364" i="17"/>
  <c r="Q364" i="17"/>
  <c r="M31" i="17"/>
  <c r="F37" i="17"/>
  <c r="C37" i="17" s="1"/>
  <c r="M39" i="17"/>
  <c r="K67" i="17"/>
  <c r="C106" i="17"/>
  <c r="H126" i="17"/>
  <c r="H131" i="17"/>
  <c r="M163" i="17"/>
  <c r="M165" i="17"/>
  <c r="C188" i="17"/>
  <c r="C209" i="17"/>
  <c r="G205" i="17"/>
  <c r="G215" i="17" s="1"/>
  <c r="M209" i="17"/>
  <c r="C219" i="17"/>
  <c r="M239" i="17"/>
  <c r="I307" i="17"/>
  <c r="N287" i="17"/>
  <c r="C292" i="17"/>
  <c r="G307" i="17"/>
  <c r="H302" i="17"/>
  <c r="M302" i="17"/>
  <c r="H312" i="17"/>
  <c r="M312" i="17"/>
  <c r="M323" i="17"/>
  <c r="C357" i="17"/>
  <c r="M357" i="17"/>
  <c r="C228" i="17"/>
  <c r="H228" i="17"/>
  <c r="C14" i="17"/>
  <c r="F19" i="17"/>
  <c r="K19" i="17"/>
  <c r="E21" i="17"/>
  <c r="H25" i="17"/>
  <c r="C26" i="17"/>
  <c r="H26" i="17"/>
  <c r="C31" i="17"/>
  <c r="M33" i="17"/>
  <c r="P37" i="17"/>
  <c r="M37" i="17" s="1"/>
  <c r="M47" i="17"/>
  <c r="M56" i="17"/>
  <c r="M79" i="17"/>
  <c r="M90" i="17"/>
  <c r="H22" i="17"/>
  <c r="M25" i="17"/>
  <c r="Q21" i="17"/>
  <c r="Q84" i="17" s="1"/>
  <c r="M26" i="17"/>
  <c r="H35" i="17"/>
  <c r="H39" i="17"/>
  <c r="C73" i="17"/>
  <c r="I78" i="17"/>
  <c r="H78" i="17" s="1"/>
  <c r="M134" i="17"/>
  <c r="M138" i="17"/>
  <c r="C154" i="17"/>
  <c r="C163" i="17"/>
  <c r="H239" i="17"/>
  <c r="H287" i="17"/>
  <c r="C165" i="17"/>
  <c r="C192" i="17"/>
  <c r="M226" i="17"/>
  <c r="C316" i="17"/>
  <c r="H323" i="17"/>
  <c r="C331" i="17"/>
  <c r="H338" i="17"/>
  <c r="H357" i="17"/>
  <c r="H56" i="17"/>
  <c r="M73" i="17"/>
  <c r="H103" i="17"/>
  <c r="M122" i="17"/>
  <c r="C128" i="17"/>
  <c r="H128" i="17"/>
  <c r="K136" i="17"/>
  <c r="O136" i="17"/>
  <c r="M131" i="17"/>
  <c r="H134" i="17"/>
  <c r="H138" i="17"/>
  <c r="M160" i="17"/>
  <c r="H165" i="17"/>
  <c r="H168" i="17"/>
  <c r="H183" i="17"/>
  <c r="M188" i="17"/>
  <c r="D205" i="17"/>
  <c r="C206" i="17"/>
  <c r="M206" i="17"/>
  <c r="C217" i="17"/>
  <c r="H219" i="17"/>
  <c r="C226" i="17"/>
  <c r="M228" i="17"/>
  <c r="F244" i="17"/>
  <c r="I244" i="17"/>
  <c r="L244" i="17"/>
  <c r="P244" i="17"/>
  <c r="C241" i="17"/>
  <c r="M241" i="17"/>
  <c r="J375" i="17"/>
  <c r="H375" i="17" s="1"/>
  <c r="P375" i="17"/>
  <c r="M375" i="17" s="1"/>
  <c r="D287" i="17"/>
  <c r="U287" i="17" s="1"/>
  <c r="D297" i="17"/>
  <c r="C338" i="17"/>
  <c r="M340" i="17"/>
  <c r="C277" i="17"/>
  <c r="R30" i="17"/>
  <c r="C79" i="17"/>
  <c r="N78" i="17"/>
  <c r="M78" i="17" s="1"/>
  <c r="D72" i="17"/>
  <c r="N72" i="17"/>
  <c r="I72" i="17"/>
  <c r="C68" i="17"/>
  <c r="T68" i="17" s="1"/>
  <c r="G84" i="17"/>
  <c r="N45" i="17"/>
  <c r="M45" i="17" s="1"/>
  <c r="J84" i="17"/>
  <c r="H47" i="17"/>
  <c r="I45" i="17"/>
  <c r="H45" i="17" s="1"/>
  <c r="C47" i="17"/>
  <c r="H37" i="17"/>
  <c r="H331" i="17"/>
  <c r="N19" i="17"/>
  <c r="I19" i="17"/>
  <c r="I372" i="17" s="1"/>
  <c r="H14" i="17"/>
  <c r="M14" i="17"/>
  <c r="D19" i="17"/>
  <c r="D372" i="17" s="1"/>
  <c r="R28" i="17"/>
  <c r="R29" i="17"/>
  <c r="C103" i="17"/>
  <c r="C90" i="17"/>
  <c r="H86" i="17"/>
  <c r="H118" i="17" s="1"/>
  <c r="M86" i="17"/>
  <c r="C33" i="17"/>
  <c r="M126" i="17"/>
  <c r="H143" i="17"/>
  <c r="M35" i="17"/>
  <c r="N22" i="17"/>
  <c r="I33" i="17"/>
  <c r="H33" i="17" s="1"/>
  <c r="C86" i="17"/>
  <c r="H122" i="17"/>
  <c r="M128" i="17"/>
  <c r="C138" i="17"/>
  <c r="N143" i="17"/>
  <c r="M143" i="17" s="1"/>
  <c r="M154" i="17"/>
  <c r="M183" i="17"/>
  <c r="I205" i="17"/>
  <c r="O205" i="17"/>
  <c r="H211" i="17"/>
  <c r="R285" i="17"/>
  <c r="C122" i="17"/>
  <c r="E136" i="17"/>
  <c r="H154" i="17"/>
  <c r="C160" i="17"/>
  <c r="M217" i="17"/>
  <c r="C237" i="17"/>
  <c r="T237" i="17" s="1"/>
  <c r="M277" i="17"/>
  <c r="C340" i="17"/>
  <c r="M237" i="17"/>
  <c r="H277" i="17"/>
  <c r="H340" i="17"/>
  <c r="N45" i="16"/>
  <c r="N44" i="16"/>
  <c r="F351" i="16"/>
  <c r="E351" i="16"/>
  <c r="C350" i="16"/>
  <c r="M118" i="17" l="1"/>
  <c r="C118" i="17"/>
  <c r="C45" i="17"/>
  <c r="C25" i="17"/>
  <c r="T25" i="17" s="1"/>
  <c r="C143" i="17"/>
  <c r="T143" i="17" s="1"/>
  <c r="V25" i="17"/>
  <c r="V136" i="17"/>
  <c r="C244" i="17"/>
  <c r="C78" i="17"/>
  <c r="E44" i="17"/>
  <c r="V44" i="17" s="1"/>
  <c r="M19" i="17"/>
  <c r="T79" i="17"/>
  <c r="M244" i="17"/>
  <c r="H136" i="17"/>
  <c r="N307" i="17"/>
  <c r="T106" i="17"/>
  <c r="V244" i="17"/>
  <c r="H202" i="17"/>
  <c r="U118" i="17"/>
  <c r="C234" i="17"/>
  <c r="T316" i="17"/>
  <c r="T241" i="17"/>
  <c r="H234" i="17"/>
  <c r="M234" i="17"/>
  <c r="T31" i="17"/>
  <c r="M202" i="17"/>
  <c r="T206" i="17"/>
  <c r="T226" i="17"/>
  <c r="C202" i="17"/>
  <c r="H21" i="17"/>
  <c r="T338" i="17"/>
  <c r="T292" i="17"/>
  <c r="T209" i="17"/>
  <c r="E67" i="17"/>
  <c r="V67" i="17" s="1"/>
  <c r="T304" i="17"/>
  <c r="K84" i="17"/>
  <c r="K377" i="17" s="1"/>
  <c r="T90" i="17"/>
  <c r="U202" i="17"/>
  <c r="T103" i="17"/>
  <c r="C287" i="17"/>
  <c r="T287" i="17" s="1"/>
  <c r="T138" i="17"/>
  <c r="M172" i="17"/>
  <c r="D21" i="17"/>
  <c r="U21" i="17" s="1"/>
  <c r="H172" i="17"/>
  <c r="U154" i="17"/>
  <c r="D172" i="17"/>
  <c r="U172" i="17" s="1"/>
  <c r="V21" i="17"/>
  <c r="H307" i="17"/>
  <c r="C364" i="17"/>
  <c r="T364" i="17" s="1"/>
  <c r="E307" i="17"/>
  <c r="V307" i="17" s="1"/>
  <c r="T73" i="17"/>
  <c r="T160" i="17"/>
  <c r="C172" i="17"/>
  <c r="T163" i="17"/>
  <c r="T165" i="17"/>
  <c r="M136" i="17"/>
  <c r="U136" i="17"/>
  <c r="C126" i="17"/>
  <c r="T126" i="17" s="1"/>
  <c r="T86" i="17"/>
  <c r="T128" i="17"/>
  <c r="T131" i="17"/>
  <c r="T192" i="17"/>
  <c r="T45" i="17"/>
  <c r="T78" i="17"/>
  <c r="R33" i="17"/>
  <c r="T33" i="17"/>
  <c r="D67" i="17"/>
  <c r="U72" i="17"/>
  <c r="U205" i="17"/>
  <c r="T37" i="17"/>
  <c r="T312" i="17"/>
  <c r="T340" i="17"/>
  <c r="U19" i="17"/>
  <c r="T277" i="17"/>
  <c r="T217" i="17"/>
  <c r="V202" i="17"/>
  <c r="T228" i="17"/>
  <c r="T168" i="17"/>
  <c r="T134" i="17"/>
  <c r="V118" i="17"/>
  <c r="T56" i="17"/>
  <c r="H285" i="17"/>
  <c r="T285" i="17" s="1"/>
  <c r="U285" i="17"/>
  <c r="T122" i="17"/>
  <c r="C297" i="17"/>
  <c r="T297" i="17" s="1"/>
  <c r="U297" i="17"/>
  <c r="T331" i="17"/>
  <c r="T154" i="17"/>
  <c r="T98" i="17"/>
  <c r="R234" i="17"/>
  <c r="U234" i="17"/>
  <c r="T323" i="17"/>
  <c r="T302" i="17"/>
  <c r="T239" i="17"/>
  <c r="L84" i="17"/>
  <c r="L377" i="17" s="1"/>
  <c r="T183" i="17"/>
  <c r="V364" i="17"/>
  <c r="U244" i="17"/>
  <c r="T47" i="17"/>
  <c r="N67" i="17"/>
  <c r="M67" i="17" s="1"/>
  <c r="Q377" i="17"/>
  <c r="T14" i="17"/>
  <c r="T357" i="17"/>
  <c r="T219" i="17"/>
  <c r="T188" i="17"/>
  <c r="T211" i="17"/>
  <c r="T35" i="17"/>
  <c r="V19" i="17"/>
  <c r="E215" i="17"/>
  <c r="V215" i="17" s="1"/>
  <c r="V205" i="17"/>
  <c r="T39" i="17"/>
  <c r="T9" i="17"/>
  <c r="U364" i="17"/>
  <c r="U33" i="17"/>
  <c r="V172" i="17"/>
  <c r="V154" i="17"/>
  <c r="U78" i="17"/>
  <c r="T26" i="17"/>
  <c r="D44" i="17"/>
  <c r="U45" i="17"/>
  <c r="T22" i="17"/>
  <c r="M287" i="17"/>
  <c r="R192" i="17"/>
  <c r="J377" i="17"/>
  <c r="N44" i="17"/>
  <c r="M44" i="17" s="1"/>
  <c r="D307" i="17"/>
  <c r="H19" i="17"/>
  <c r="H372" i="17" s="1"/>
  <c r="P84" i="17"/>
  <c r="P377" i="17" s="1"/>
  <c r="G377" i="17"/>
  <c r="M364" i="17"/>
  <c r="F84" i="17"/>
  <c r="F377" i="17" s="1"/>
  <c r="C72" i="17"/>
  <c r="R273" i="17"/>
  <c r="R31" i="17"/>
  <c r="H244" i="17"/>
  <c r="T244" i="17" s="1"/>
  <c r="D215" i="17"/>
  <c r="C205" i="17"/>
  <c r="M72" i="17"/>
  <c r="H72" i="17"/>
  <c r="I67" i="17"/>
  <c r="H67" i="17" s="1"/>
  <c r="I44" i="17"/>
  <c r="H44" i="17" s="1"/>
  <c r="C19" i="17"/>
  <c r="R143" i="17"/>
  <c r="O215" i="17"/>
  <c r="M205" i="17"/>
  <c r="M22" i="17"/>
  <c r="R22" i="17" s="1"/>
  <c r="N21" i="17"/>
  <c r="C136" i="17"/>
  <c r="I215" i="17"/>
  <c r="H215" i="17" s="1"/>
  <c r="H205" i="17"/>
  <c r="N279" i="16"/>
  <c r="M307" i="17" l="1"/>
  <c r="M372" i="17" s="1"/>
  <c r="N372" i="17"/>
  <c r="R244" i="17"/>
  <c r="C372" i="17"/>
  <c r="T202" i="17"/>
  <c r="C21" i="17"/>
  <c r="T21" i="17" s="1"/>
  <c r="R19" i="17"/>
  <c r="E84" i="17"/>
  <c r="V372" i="17" s="1"/>
  <c r="T234" i="17"/>
  <c r="R202" i="17"/>
  <c r="R126" i="17"/>
  <c r="T118" i="17"/>
  <c r="T205" i="17"/>
  <c r="C67" i="17"/>
  <c r="T67" i="17" s="1"/>
  <c r="U67" i="17"/>
  <c r="C307" i="17"/>
  <c r="T307" i="17" s="1"/>
  <c r="U307" i="17"/>
  <c r="U44" i="17"/>
  <c r="C215" i="17"/>
  <c r="T215" i="17" s="1"/>
  <c r="U215" i="17"/>
  <c r="R136" i="17"/>
  <c r="T136" i="17"/>
  <c r="T72" i="17"/>
  <c r="D84" i="17"/>
  <c r="C44" i="17"/>
  <c r="V84" i="17"/>
  <c r="T19" i="17"/>
  <c r="I84" i="17"/>
  <c r="M21" i="17"/>
  <c r="N84" i="17"/>
  <c r="O377" i="17"/>
  <c r="M215" i="17"/>
  <c r="N120" i="16"/>
  <c r="N104" i="16"/>
  <c r="D95" i="16"/>
  <c r="O95" i="16"/>
  <c r="P95" i="16"/>
  <c r="Q95" i="16"/>
  <c r="N95" i="16"/>
  <c r="J95" i="16"/>
  <c r="K95" i="16"/>
  <c r="L95" i="16"/>
  <c r="I95" i="16"/>
  <c r="G95" i="16"/>
  <c r="F95" i="16"/>
  <c r="E95" i="16"/>
  <c r="M101" i="16"/>
  <c r="H101" i="16"/>
  <c r="C101" i="16"/>
  <c r="R215" i="17" l="1"/>
  <c r="T172" i="17"/>
  <c r="R172" i="17"/>
  <c r="U84" i="17"/>
  <c r="T44" i="17"/>
  <c r="R44" i="17"/>
  <c r="C84" i="17"/>
  <c r="E377" i="17"/>
  <c r="D377" i="17"/>
  <c r="H84" i="17"/>
  <c r="I377" i="17"/>
  <c r="H377" i="17" s="1"/>
  <c r="M84" i="17"/>
  <c r="H291" i="16"/>
  <c r="M291" i="16"/>
  <c r="O292" i="16"/>
  <c r="P292" i="16"/>
  <c r="Q292" i="16"/>
  <c r="N292" i="16"/>
  <c r="J292" i="16"/>
  <c r="K292" i="16"/>
  <c r="L292" i="16"/>
  <c r="I292" i="16"/>
  <c r="E292" i="16"/>
  <c r="F292" i="16"/>
  <c r="G292" i="16"/>
  <c r="D292" i="16"/>
  <c r="C291" i="16"/>
  <c r="C290" i="16"/>
  <c r="N228" i="16"/>
  <c r="I228" i="16"/>
  <c r="I226" i="16"/>
  <c r="D226" i="16"/>
  <c r="F226" i="16"/>
  <c r="G226" i="16"/>
  <c r="M227" i="16"/>
  <c r="H227" i="16"/>
  <c r="C227" i="16"/>
  <c r="C225" i="16"/>
  <c r="I156" i="16"/>
  <c r="O171" i="16"/>
  <c r="P171" i="16"/>
  <c r="Q171" i="16"/>
  <c r="J171" i="16"/>
  <c r="K171" i="16"/>
  <c r="L171" i="16"/>
  <c r="E171" i="16"/>
  <c r="F171" i="16"/>
  <c r="G171" i="16"/>
  <c r="D171" i="16"/>
  <c r="M170" i="16"/>
  <c r="H170" i="16"/>
  <c r="C170" i="16"/>
  <c r="Q169" i="16"/>
  <c r="P169" i="16"/>
  <c r="O169" i="16"/>
  <c r="N169" i="16"/>
  <c r="M169" i="16" s="1"/>
  <c r="L169" i="16"/>
  <c r="K169" i="16"/>
  <c r="J169" i="16"/>
  <c r="I169" i="16"/>
  <c r="H169" i="16" s="1"/>
  <c r="G169" i="16"/>
  <c r="F169" i="16"/>
  <c r="E169" i="16"/>
  <c r="C169" i="16" s="1"/>
  <c r="D169" i="16"/>
  <c r="R372" i="17" l="1"/>
  <c r="C377" i="17"/>
  <c r="T84" i="17"/>
  <c r="U372" i="17"/>
  <c r="T372" i="17"/>
  <c r="N377" i="17"/>
  <c r="M350" i="16"/>
  <c r="H350" i="16"/>
  <c r="M344" i="16"/>
  <c r="H344" i="16"/>
  <c r="C344" i="16"/>
  <c r="M343" i="16"/>
  <c r="H343" i="16"/>
  <c r="C343" i="16"/>
  <c r="M342" i="16"/>
  <c r="H342" i="16"/>
  <c r="C342" i="16"/>
  <c r="M341" i="16"/>
  <c r="H341" i="16"/>
  <c r="C341" i="16"/>
  <c r="M340" i="16"/>
  <c r="H340" i="16"/>
  <c r="C340" i="16"/>
  <c r="M339" i="16"/>
  <c r="H339" i="16"/>
  <c r="C339" i="16"/>
  <c r="Q338" i="16"/>
  <c r="P338" i="16"/>
  <c r="O338" i="16"/>
  <c r="N338" i="16"/>
  <c r="L338" i="16"/>
  <c r="K338" i="16"/>
  <c r="J338" i="16"/>
  <c r="I338" i="16"/>
  <c r="H338" i="16"/>
  <c r="G338" i="16"/>
  <c r="F338" i="16"/>
  <c r="E338" i="16"/>
  <c r="C338" i="16" s="1"/>
  <c r="D338" i="16"/>
  <c r="M337" i="16"/>
  <c r="H337" i="16"/>
  <c r="C337" i="16"/>
  <c r="M336" i="16"/>
  <c r="H336" i="16"/>
  <c r="C336" i="16"/>
  <c r="M335" i="16"/>
  <c r="H335" i="16"/>
  <c r="C335" i="16"/>
  <c r="M334" i="16"/>
  <c r="C334" i="16"/>
  <c r="M333" i="16"/>
  <c r="H333" i="16"/>
  <c r="C333" i="16"/>
  <c r="M332" i="16"/>
  <c r="H332" i="16"/>
  <c r="C332" i="16"/>
  <c r="M331" i="16"/>
  <c r="H331" i="16"/>
  <c r="C331" i="16"/>
  <c r="M330" i="16"/>
  <c r="H330" i="16"/>
  <c r="C330" i="16"/>
  <c r="M329" i="16"/>
  <c r="H329" i="16"/>
  <c r="C329" i="16"/>
  <c r="M328" i="16"/>
  <c r="H328" i="16"/>
  <c r="C328" i="16"/>
  <c r="M327" i="16"/>
  <c r="H327" i="16"/>
  <c r="C327" i="16"/>
  <c r="M326" i="16"/>
  <c r="H326" i="16"/>
  <c r="C326" i="16"/>
  <c r="M325" i="16"/>
  <c r="H325" i="16"/>
  <c r="C325" i="16"/>
  <c r="M324" i="16"/>
  <c r="H324" i="16"/>
  <c r="C324" i="16"/>
  <c r="M323" i="16"/>
  <c r="C323" i="16"/>
  <c r="M322" i="16"/>
  <c r="H322" i="16"/>
  <c r="C322" i="16"/>
  <c r="Q321" i="16"/>
  <c r="Q345" i="16" s="1"/>
  <c r="P321" i="16"/>
  <c r="P345" i="16" s="1"/>
  <c r="O321" i="16"/>
  <c r="O345" i="16" s="1"/>
  <c r="N321" i="16"/>
  <c r="N345" i="16" s="1"/>
  <c r="M345" i="16" s="1"/>
  <c r="L321" i="16"/>
  <c r="L345" i="16" s="1"/>
  <c r="K321" i="16"/>
  <c r="K345" i="16" s="1"/>
  <c r="J321" i="16"/>
  <c r="J345" i="16" s="1"/>
  <c r="I321" i="16"/>
  <c r="G321" i="16"/>
  <c r="G345" i="16" s="1"/>
  <c r="F321" i="16"/>
  <c r="F345" i="16" s="1"/>
  <c r="E321" i="16"/>
  <c r="D321" i="16"/>
  <c r="D345" i="16" s="1"/>
  <c r="C321" i="16"/>
  <c r="Q319" i="16"/>
  <c r="P319" i="16"/>
  <c r="O319" i="16"/>
  <c r="M319" i="16" s="1"/>
  <c r="N319" i="16"/>
  <c r="L319" i="16"/>
  <c r="K319" i="16"/>
  <c r="J319" i="16"/>
  <c r="I319" i="16"/>
  <c r="G319" i="16"/>
  <c r="F319" i="16"/>
  <c r="E319" i="16"/>
  <c r="D319" i="16"/>
  <c r="C319" i="16" s="1"/>
  <c r="Q312" i="16"/>
  <c r="P312" i="16"/>
  <c r="O312" i="16"/>
  <c r="N312" i="16"/>
  <c r="L312" i="16"/>
  <c r="K312" i="16"/>
  <c r="J312" i="16"/>
  <c r="I312" i="16"/>
  <c r="H312" i="16" s="1"/>
  <c r="G312" i="16"/>
  <c r="F312" i="16"/>
  <c r="E312" i="16"/>
  <c r="C312" i="16" s="1"/>
  <c r="D312" i="16"/>
  <c r="M311" i="16"/>
  <c r="H311" i="16"/>
  <c r="C311" i="16"/>
  <c r="M310" i="16"/>
  <c r="H310" i="16"/>
  <c r="C310" i="16"/>
  <c r="M309" i="16"/>
  <c r="H309" i="16"/>
  <c r="C309" i="16"/>
  <c r="M308" i="16"/>
  <c r="H308" i="16"/>
  <c r="C308" i="16"/>
  <c r="M307" i="16"/>
  <c r="H307" i="16"/>
  <c r="C307" i="16"/>
  <c r="M306" i="16"/>
  <c r="H306" i="16"/>
  <c r="C306" i="16"/>
  <c r="Q304" i="16"/>
  <c r="P304" i="16"/>
  <c r="O304" i="16"/>
  <c r="N304" i="16"/>
  <c r="L304" i="16"/>
  <c r="K304" i="16"/>
  <c r="J304" i="16"/>
  <c r="I304" i="16"/>
  <c r="G304" i="16"/>
  <c r="F304" i="16"/>
  <c r="E304" i="16"/>
  <c r="D304" i="16"/>
  <c r="C304" i="16"/>
  <c r="M299" i="16"/>
  <c r="H299" i="16"/>
  <c r="C299" i="16"/>
  <c r="Q296" i="16"/>
  <c r="P296" i="16"/>
  <c r="O296" i="16"/>
  <c r="M296" i="16" s="1"/>
  <c r="N296" i="16"/>
  <c r="L296" i="16"/>
  <c r="K296" i="16"/>
  <c r="J296" i="16"/>
  <c r="I296" i="16"/>
  <c r="G296" i="16"/>
  <c r="F296" i="16"/>
  <c r="E296" i="16"/>
  <c r="D296" i="16"/>
  <c r="C296" i="16" s="1"/>
  <c r="M295" i="16"/>
  <c r="H295" i="16"/>
  <c r="C295" i="16"/>
  <c r="M294" i="16"/>
  <c r="H294" i="16"/>
  <c r="C294" i="16"/>
  <c r="H292" i="16"/>
  <c r="C292" i="16"/>
  <c r="M290" i="16"/>
  <c r="H290" i="16"/>
  <c r="M289" i="16"/>
  <c r="H289" i="16"/>
  <c r="C289" i="16"/>
  <c r="M286" i="16"/>
  <c r="H286" i="16"/>
  <c r="C286" i="16"/>
  <c r="Q285" i="16"/>
  <c r="P285" i="16"/>
  <c r="O285" i="16"/>
  <c r="N285" i="16"/>
  <c r="L285" i="16"/>
  <c r="K285" i="16"/>
  <c r="J285" i="16"/>
  <c r="I285" i="16"/>
  <c r="G285" i="16"/>
  <c r="F285" i="16"/>
  <c r="E285" i="16"/>
  <c r="C285" i="16" s="1"/>
  <c r="D285" i="16"/>
  <c r="M284" i="16"/>
  <c r="H284" i="16"/>
  <c r="C284" i="16"/>
  <c r="Q283" i="16"/>
  <c r="P283" i="16"/>
  <c r="O283" i="16"/>
  <c r="M283" i="16" s="1"/>
  <c r="N283" i="16"/>
  <c r="L283" i="16"/>
  <c r="K283" i="16"/>
  <c r="J283" i="16"/>
  <c r="I283" i="16"/>
  <c r="G283" i="16"/>
  <c r="F283" i="16"/>
  <c r="E283" i="16"/>
  <c r="D283" i="16"/>
  <c r="M282" i="16"/>
  <c r="H282" i="16"/>
  <c r="C282" i="16"/>
  <c r="M281" i="16"/>
  <c r="H281" i="16"/>
  <c r="C281" i="16"/>
  <c r="M280" i="16"/>
  <c r="H280" i="16"/>
  <c r="C280" i="16"/>
  <c r="N278" i="16"/>
  <c r="I279" i="16"/>
  <c r="H279" i="16" s="1"/>
  <c r="D279" i="16"/>
  <c r="C279" i="16"/>
  <c r="Q278" i="16"/>
  <c r="P278" i="16"/>
  <c r="O278" i="16"/>
  <c r="L278" i="16"/>
  <c r="K278" i="16"/>
  <c r="J278" i="16"/>
  <c r="I278" i="16"/>
  <c r="G278" i="16"/>
  <c r="F278" i="16"/>
  <c r="E278" i="16"/>
  <c r="D278" i="16"/>
  <c r="C278" i="16" s="1"/>
  <c r="M277" i="16"/>
  <c r="H277" i="16"/>
  <c r="C277" i="16"/>
  <c r="M276" i="16"/>
  <c r="H276" i="16"/>
  <c r="C276" i="16"/>
  <c r="M275" i="16"/>
  <c r="H275" i="16"/>
  <c r="C275" i="16"/>
  <c r="M274" i="16"/>
  <c r="H274" i="16"/>
  <c r="C274" i="16"/>
  <c r="Q273" i="16"/>
  <c r="P273" i="16"/>
  <c r="P268" i="16" s="1"/>
  <c r="P287" i="16" s="1"/>
  <c r="O273" i="16"/>
  <c r="N273" i="16"/>
  <c r="L273" i="16"/>
  <c r="L268" i="16" s="1"/>
  <c r="L287" i="16" s="1"/>
  <c r="K273" i="16"/>
  <c r="J273" i="16"/>
  <c r="I273" i="16"/>
  <c r="H273" i="16" s="1"/>
  <c r="G273" i="16"/>
  <c r="F273" i="16"/>
  <c r="E273" i="16"/>
  <c r="C273" i="16" s="1"/>
  <c r="D273" i="16"/>
  <c r="M272" i="16"/>
  <c r="H272" i="16"/>
  <c r="C272" i="16"/>
  <c r="M271" i="16"/>
  <c r="H271" i="16"/>
  <c r="C271" i="16"/>
  <c r="M270" i="16"/>
  <c r="H270" i="16"/>
  <c r="C270" i="16"/>
  <c r="M269" i="16"/>
  <c r="H269" i="16"/>
  <c r="C269" i="16"/>
  <c r="Q268" i="16"/>
  <c r="Q287" i="16" s="1"/>
  <c r="O268" i="16"/>
  <c r="N268" i="16"/>
  <c r="K268" i="16"/>
  <c r="K287" i="16" s="1"/>
  <c r="J268" i="16"/>
  <c r="J287" i="16" s="1"/>
  <c r="G268" i="16"/>
  <c r="G287" i="16" s="1"/>
  <c r="F268" i="16"/>
  <c r="D268" i="16"/>
  <c r="D287" i="16" s="1"/>
  <c r="M265" i="16"/>
  <c r="H265" i="16"/>
  <c r="C265" i="16"/>
  <c r="M264" i="16"/>
  <c r="H264" i="16"/>
  <c r="C264" i="16"/>
  <c r="M263" i="16"/>
  <c r="H263" i="16"/>
  <c r="C263" i="16"/>
  <c r="M262" i="16"/>
  <c r="H262" i="16"/>
  <c r="C262" i="16"/>
  <c r="M261" i="16"/>
  <c r="H261" i="16"/>
  <c r="C261" i="16"/>
  <c r="Q260" i="16"/>
  <c r="Q266" i="16" s="1"/>
  <c r="P260" i="16"/>
  <c r="P266" i="16" s="1"/>
  <c r="O260" i="16"/>
  <c r="O266" i="16" s="1"/>
  <c r="N260" i="16"/>
  <c r="N266" i="16" s="1"/>
  <c r="M266" i="16" s="1"/>
  <c r="L260" i="16"/>
  <c r="L266" i="16" s="1"/>
  <c r="K260" i="16"/>
  <c r="K266" i="16" s="1"/>
  <c r="J260" i="16"/>
  <c r="I260" i="16"/>
  <c r="I266" i="16" s="1"/>
  <c r="H266" i="16" s="1"/>
  <c r="G260" i="16"/>
  <c r="G266" i="16" s="1"/>
  <c r="F260" i="16"/>
  <c r="F266" i="16" s="1"/>
  <c r="E260" i="16"/>
  <c r="E266" i="16" s="1"/>
  <c r="D260" i="16"/>
  <c r="M257" i="16"/>
  <c r="H257" i="16"/>
  <c r="C257" i="16"/>
  <c r="M256" i="16"/>
  <c r="H256" i="16"/>
  <c r="C256" i="16"/>
  <c r="M255" i="16"/>
  <c r="H255" i="16"/>
  <c r="C255" i="16"/>
  <c r="M254" i="16"/>
  <c r="H254" i="16"/>
  <c r="C254" i="16"/>
  <c r="M253" i="16"/>
  <c r="H253" i="16"/>
  <c r="C253" i="16"/>
  <c r="M252" i="16"/>
  <c r="H252" i="16"/>
  <c r="C252" i="16"/>
  <c r="M251" i="16"/>
  <c r="H251" i="16"/>
  <c r="C251" i="16"/>
  <c r="M250" i="16"/>
  <c r="H250" i="16"/>
  <c r="C250" i="16"/>
  <c r="Q249" i="16"/>
  <c r="P249" i="16"/>
  <c r="O249" i="16"/>
  <c r="N249" i="16"/>
  <c r="L249" i="16"/>
  <c r="K249" i="16"/>
  <c r="J249" i="16"/>
  <c r="I249" i="16"/>
  <c r="H249" i="16" s="1"/>
  <c r="G249" i="16"/>
  <c r="F249" i="16"/>
  <c r="E249" i="16"/>
  <c r="D249" i="16"/>
  <c r="M248" i="16"/>
  <c r="H248" i="16"/>
  <c r="C248" i="16"/>
  <c r="M247" i="16"/>
  <c r="H247" i="16"/>
  <c r="C247" i="16"/>
  <c r="M246" i="16"/>
  <c r="H246" i="16"/>
  <c r="C246" i="16"/>
  <c r="M245" i="16"/>
  <c r="H245" i="16"/>
  <c r="C245" i="16"/>
  <c r="M244" i="16"/>
  <c r="H244" i="16"/>
  <c r="C244" i="16"/>
  <c r="M243" i="16"/>
  <c r="H243" i="16"/>
  <c r="C243" i="16"/>
  <c r="M242" i="16"/>
  <c r="H242" i="16"/>
  <c r="C242" i="16"/>
  <c r="Q240" i="16"/>
  <c r="Q258" i="16" s="1"/>
  <c r="P240" i="16"/>
  <c r="O240" i="16"/>
  <c r="O258" i="16" s="1"/>
  <c r="O349" i="16" s="1"/>
  <c r="N240" i="16"/>
  <c r="M240" i="16" s="1"/>
  <c r="L240" i="16"/>
  <c r="K240" i="16"/>
  <c r="K258" i="16" s="1"/>
  <c r="K349" i="16" s="1"/>
  <c r="J240" i="16"/>
  <c r="J258" i="16" s="1"/>
  <c r="J349" i="16" s="1"/>
  <c r="I240" i="16"/>
  <c r="G240" i="16"/>
  <c r="G258" i="16" s="1"/>
  <c r="F240" i="16"/>
  <c r="E240" i="16"/>
  <c r="D240" i="16"/>
  <c r="D258" i="16" s="1"/>
  <c r="M237" i="16"/>
  <c r="H237" i="16"/>
  <c r="C237" i="16"/>
  <c r="M236" i="16"/>
  <c r="H236" i="16"/>
  <c r="C236" i="16"/>
  <c r="Q235" i="16"/>
  <c r="P235" i="16"/>
  <c r="O235" i="16"/>
  <c r="M235" i="16" s="1"/>
  <c r="N235" i="16"/>
  <c r="L235" i="16"/>
  <c r="K235" i="16"/>
  <c r="J235" i="16"/>
  <c r="I235" i="16"/>
  <c r="G235" i="16"/>
  <c r="F235" i="16"/>
  <c r="E235" i="16"/>
  <c r="D235" i="16"/>
  <c r="C235" i="16" s="1"/>
  <c r="M234" i="16"/>
  <c r="H234" i="16"/>
  <c r="C234" i="16"/>
  <c r="Q233" i="16"/>
  <c r="P233" i="16"/>
  <c r="O233" i="16"/>
  <c r="N233" i="16"/>
  <c r="L233" i="16"/>
  <c r="K233" i="16"/>
  <c r="J233" i="16"/>
  <c r="I233" i="16"/>
  <c r="H233" i="16" s="1"/>
  <c r="G233" i="16"/>
  <c r="F233" i="16"/>
  <c r="E233" i="16"/>
  <c r="C233" i="16" s="1"/>
  <c r="D233" i="16"/>
  <c r="M232" i="16"/>
  <c r="H232" i="16"/>
  <c r="C232" i="16"/>
  <c r="Q231" i="16"/>
  <c r="Q238" i="16" s="1"/>
  <c r="P231" i="16"/>
  <c r="O231" i="16"/>
  <c r="N231" i="16"/>
  <c r="N238" i="16" s="1"/>
  <c r="L231" i="16"/>
  <c r="K231" i="16"/>
  <c r="J231" i="16"/>
  <c r="J238" i="16" s="1"/>
  <c r="I231" i="16"/>
  <c r="G231" i="16"/>
  <c r="F231" i="16"/>
  <c r="F238" i="16" s="1"/>
  <c r="E231" i="16"/>
  <c r="D231" i="16"/>
  <c r="D238" i="16" s="1"/>
  <c r="C231" i="16"/>
  <c r="M230" i="16"/>
  <c r="H230" i="16"/>
  <c r="C230" i="16"/>
  <c r="Q226" i="16"/>
  <c r="P226" i="16"/>
  <c r="O226" i="16"/>
  <c r="M226" i="16" s="1"/>
  <c r="N226" i="16"/>
  <c r="L226" i="16"/>
  <c r="K226" i="16"/>
  <c r="J226" i="16"/>
  <c r="E226" i="16"/>
  <c r="M225" i="16"/>
  <c r="H225" i="16"/>
  <c r="Q224" i="16"/>
  <c r="P224" i="16"/>
  <c r="O224" i="16"/>
  <c r="N224" i="16"/>
  <c r="M224" i="16"/>
  <c r="L224" i="16"/>
  <c r="K224" i="16"/>
  <c r="J224" i="16"/>
  <c r="H224" i="16" s="1"/>
  <c r="I224" i="16"/>
  <c r="G224" i="16"/>
  <c r="F224" i="16"/>
  <c r="E224" i="16"/>
  <c r="D224" i="16"/>
  <c r="D228" i="16" s="1"/>
  <c r="M223" i="16"/>
  <c r="H223" i="16"/>
  <c r="C223" i="16"/>
  <c r="M222" i="16"/>
  <c r="H222" i="16"/>
  <c r="C222" i="16"/>
  <c r="M221" i="16"/>
  <c r="H221" i="16"/>
  <c r="C221" i="16"/>
  <c r="M220" i="16"/>
  <c r="H220" i="16"/>
  <c r="C220" i="16"/>
  <c r="M219" i="16"/>
  <c r="H219" i="16"/>
  <c r="C219" i="16"/>
  <c r="M218" i="16"/>
  <c r="H218" i="16"/>
  <c r="C218" i="16"/>
  <c r="Q217" i="16"/>
  <c r="P217" i="16"/>
  <c r="O217" i="16"/>
  <c r="N217" i="16"/>
  <c r="M217" i="16" s="1"/>
  <c r="L217" i="16"/>
  <c r="K217" i="16"/>
  <c r="J217" i="16"/>
  <c r="I217" i="16"/>
  <c r="G217" i="16"/>
  <c r="F217" i="16"/>
  <c r="E217" i="16"/>
  <c r="D217" i="16"/>
  <c r="C217" i="16" s="1"/>
  <c r="M216" i="16"/>
  <c r="H216" i="16"/>
  <c r="C216" i="16"/>
  <c r="M215" i="16"/>
  <c r="H215" i="16"/>
  <c r="C215" i="16"/>
  <c r="M214" i="16"/>
  <c r="H214" i="16"/>
  <c r="C214" i="16"/>
  <c r="Q213" i="16"/>
  <c r="P213" i="16"/>
  <c r="P228" i="16" s="1"/>
  <c r="O213" i="16"/>
  <c r="O228" i="16" s="1"/>
  <c r="N213" i="16"/>
  <c r="L213" i="16"/>
  <c r="L228" i="16" s="1"/>
  <c r="K213" i="16"/>
  <c r="J213" i="16"/>
  <c r="I213" i="16"/>
  <c r="G213" i="16"/>
  <c r="F213" i="16"/>
  <c r="F228" i="16" s="1"/>
  <c r="E213" i="16"/>
  <c r="D213" i="16"/>
  <c r="M210" i="16"/>
  <c r="H210" i="16"/>
  <c r="C210" i="16"/>
  <c r="M209" i="16"/>
  <c r="H209" i="16"/>
  <c r="C209" i="16"/>
  <c r="M208" i="16"/>
  <c r="H208" i="16"/>
  <c r="C208" i="16"/>
  <c r="Q207" i="16"/>
  <c r="P207" i="16"/>
  <c r="O207" i="16"/>
  <c r="N207" i="16"/>
  <c r="L207" i="16"/>
  <c r="K207" i="16"/>
  <c r="J207" i="16"/>
  <c r="I207" i="16"/>
  <c r="H207" i="16" s="1"/>
  <c r="G207" i="16"/>
  <c r="F207" i="16"/>
  <c r="F201" i="16" s="1"/>
  <c r="F211" i="16" s="1"/>
  <c r="E207" i="16"/>
  <c r="D207" i="16"/>
  <c r="M206" i="16"/>
  <c r="H206" i="16"/>
  <c r="C206" i="16"/>
  <c r="Q205" i="16"/>
  <c r="P205" i="16"/>
  <c r="O205" i="16"/>
  <c r="N205" i="16"/>
  <c r="M205" i="16" s="1"/>
  <c r="L205" i="16"/>
  <c r="K205" i="16"/>
  <c r="J205" i="16"/>
  <c r="H205" i="16" s="1"/>
  <c r="I205" i="16"/>
  <c r="G205" i="16"/>
  <c r="F205" i="16"/>
  <c r="E205" i="16"/>
  <c r="D205" i="16"/>
  <c r="M204" i="16"/>
  <c r="H204" i="16"/>
  <c r="C204" i="16"/>
  <c r="M203" i="16"/>
  <c r="H203" i="16"/>
  <c r="C203" i="16"/>
  <c r="Q202" i="16"/>
  <c r="P202" i="16"/>
  <c r="O202" i="16"/>
  <c r="N202" i="16"/>
  <c r="L202" i="16"/>
  <c r="L201" i="16" s="1"/>
  <c r="L211" i="16" s="1"/>
  <c r="K202" i="16"/>
  <c r="K201" i="16" s="1"/>
  <c r="K211" i="16" s="1"/>
  <c r="J202" i="16"/>
  <c r="I202" i="16"/>
  <c r="I201" i="16" s="1"/>
  <c r="G202" i="16"/>
  <c r="F202" i="16"/>
  <c r="E202" i="16"/>
  <c r="D202" i="16"/>
  <c r="C202" i="16" s="1"/>
  <c r="P201" i="16"/>
  <c r="P211" i="16" s="1"/>
  <c r="O201" i="16"/>
  <c r="O211" i="16" s="1"/>
  <c r="J201" i="16"/>
  <c r="J211" i="16" s="1"/>
  <c r="G201" i="16"/>
  <c r="G211" i="16" s="1"/>
  <c r="E201" i="16"/>
  <c r="E211" i="16" s="1"/>
  <c r="D201" i="16"/>
  <c r="D211" i="16" s="1"/>
  <c r="M200" i="16"/>
  <c r="H200" i="16"/>
  <c r="C200" i="16"/>
  <c r="M197" i="16"/>
  <c r="H197" i="16"/>
  <c r="C197" i="16"/>
  <c r="M196" i="16"/>
  <c r="H196" i="16"/>
  <c r="C196" i="16"/>
  <c r="M195" i="16"/>
  <c r="H195" i="16"/>
  <c r="C195" i="16"/>
  <c r="M194" i="16"/>
  <c r="H194" i="16"/>
  <c r="C194" i="16"/>
  <c r="M193" i="16"/>
  <c r="H193" i="16"/>
  <c r="C193" i="16"/>
  <c r="M192" i="16"/>
  <c r="H192" i="16"/>
  <c r="C192" i="16"/>
  <c r="M191" i="16"/>
  <c r="H191" i="16"/>
  <c r="C191" i="16"/>
  <c r="M190" i="16"/>
  <c r="H190" i="16"/>
  <c r="C190" i="16"/>
  <c r="Q189" i="16"/>
  <c r="P189" i="16"/>
  <c r="O189" i="16"/>
  <c r="M189" i="16" s="1"/>
  <c r="N189" i="16"/>
  <c r="L189" i="16"/>
  <c r="K189" i="16"/>
  <c r="J189" i="16"/>
  <c r="H189" i="16" s="1"/>
  <c r="I189" i="16"/>
  <c r="G189" i="16"/>
  <c r="F189" i="16"/>
  <c r="E189" i="16"/>
  <c r="D189" i="16"/>
  <c r="M188" i="16"/>
  <c r="H188" i="16"/>
  <c r="C188" i="16"/>
  <c r="M187" i="16"/>
  <c r="H187" i="16"/>
  <c r="C187" i="16"/>
  <c r="Q186" i="16"/>
  <c r="P186" i="16"/>
  <c r="O186" i="16"/>
  <c r="N186" i="16"/>
  <c r="M186" i="16" s="1"/>
  <c r="L186" i="16"/>
  <c r="K186" i="16"/>
  <c r="J186" i="16"/>
  <c r="I186" i="16"/>
  <c r="G186" i="16"/>
  <c r="F186" i="16"/>
  <c r="E186" i="16"/>
  <c r="D186" i="16"/>
  <c r="C186" i="16" s="1"/>
  <c r="M185" i="16"/>
  <c r="H185" i="16"/>
  <c r="C185" i="16"/>
  <c r="M184" i="16"/>
  <c r="H184" i="16"/>
  <c r="C184" i="16"/>
  <c r="M183" i="16"/>
  <c r="H183" i="16"/>
  <c r="C183" i="16"/>
  <c r="Q182" i="16"/>
  <c r="P182" i="16"/>
  <c r="O182" i="16"/>
  <c r="O198" i="16" s="1"/>
  <c r="N182" i="16"/>
  <c r="L182" i="16"/>
  <c r="L198" i="16" s="1"/>
  <c r="K182" i="16"/>
  <c r="K198" i="16" s="1"/>
  <c r="J182" i="16"/>
  <c r="I182" i="16"/>
  <c r="I198" i="16" s="1"/>
  <c r="G182" i="16"/>
  <c r="G198" i="16" s="1"/>
  <c r="F182" i="16"/>
  <c r="E182" i="16"/>
  <c r="E198" i="16" s="1"/>
  <c r="D182" i="16"/>
  <c r="D198" i="16" s="1"/>
  <c r="M181" i="16"/>
  <c r="H181" i="16"/>
  <c r="C181" i="16"/>
  <c r="M180" i="16"/>
  <c r="H180" i="16"/>
  <c r="C180" i="16"/>
  <c r="M179" i="16"/>
  <c r="H179" i="16"/>
  <c r="C179" i="16"/>
  <c r="M178" i="16"/>
  <c r="H178" i="16"/>
  <c r="C178" i="16"/>
  <c r="M177" i="16"/>
  <c r="H177" i="16"/>
  <c r="C177" i="16"/>
  <c r="M176" i="16"/>
  <c r="H176" i="16"/>
  <c r="C176" i="16"/>
  <c r="M175" i="16"/>
  <c r="H175" i="16"/>
  <c r="C175" i="16"/>
  <c r="M174" i="16"/>
  <c r="H174" i="16"/>
  <c r="C174" i="16"/>
  <c r="M173" i="16"/>
  <c r="H173" i="16"/>
  <c r="C173" i="16"/>
  <c r="M168" i="16"/>
  <c r="H168" i="16"/>
  <c r="C168" i="16"/>
  <c r="M167" i="16"/>
  <c r="H167" i="16"/>
  <c r="C167" i="16"/>
  <c r="Q166" i="16"/>
  <c r="P166" i="16"/>
  <c r="O166" i="16"/>
  <c r="N166" i="16"/>
  <c r="L166" i="16"/>
  <c r="K166" i="16"/>
  <c r="J166" i="16"/>
  <c r="I166" i="16"/>
  <c r="G166" i="16"/>
  <c r="F166" i="16"/>
  <c r="E166" i="16"/>
  <c r="D166" i="16"/>
  <c r="C166" i="16" s="1"/>
  <c r="M165" i="16"/>
  <c r="H165" i="16"/>
  <c r="C165" i="16"/>
  <c r="Q164" i="16"/>
  <c r="P164" i="16"/>
  <c r="O164" i="16"/>
  <c r="N164" i="16"/>
  <c r="L164" i="16"/>
  <c r="K164" i="16"/>
  <c r="J164" i="16"/>
  <c r="I164" i="16"/>
  <c r="G164" i="16"/>
  <c r="F164" i="16"/>
  <c r="E164" i="16"/>
  <c r="D164" i="16"/>
  <c r="M163" i="16"/>
  <c r="H163" i="16"/>
  <c r="C163" i="16"/>
  <c r="M162" i="16"/>
  <c r="H162" i="16"/>
  <c r="C162" i="16"/>
  <c r="Q161" i="16"/>
  <c r="P161" i="16"/>
  <c r="O161" i="16"/>
  <c r="N161" i="16"/>
  <c r="N171" i="16" s="1"/>
  <c r="L161" i="16"/>
  <c r="K161" i="16"/>
  <c r="J161" i="16"/>
  <c r="I161" i="16"/>
  <c r="I171" i="16" s="1"/>
  <c r="G161" i="16"/>
  <c r="F161" i="16"/>
  <c r="E161" i="16"/>
  <c r="C161" i="16" s="1"/>
  <c r="D161" i="16"/>
  <c r="M160" i="16"/>
  <c r="H160" i="16"/>
  <c r="C160" i="16"/>
  <c r="M159" i="16"/>
  <c r="H159" i="16"/>
  <c r="C159" i="16"/>
  <c r="M158" i="16"/>
  <c r="M157" i="16" s="1"/>
  <c r="H158" i="16"/>
  <c r="H157" i="16" s="1"/>
  <c r="C158" i="16"/>
  <c r="C157" i="16" s="1"/>
  <c r="Q157" i="16"/>
  <c r="P157" i="16"/>
  <c r="O157" i="16"/>
  <c r="N157" i="16"/>
  <c r="L157" i="16"/>
  <c r="K157" i="16"/>
  <c r="J157" i="16"/>
  <c r="G157" i="16"/>
  <c r="F157" i="16"/>
  <c r="E157" i="16"/>
  <c r="D157" i="16"/>
  <c r="Q156" i="16"/>
  <c r="P156" i="16"/>
  <c r="O156" i="16"/>
  <c r="N156" i="16"/>
  <c r="L156" i="16"/>
  <c r="K156" i="16"/>
  <c r="J156" i="16"/>
  <c r="G156" i="16"/>
  <c r="F156" i="16"/>
  <c r="E156" i="16"/>
  <c r="D156" i="16"/>
  <c r="M155" i="16"/>
  <c r="H155" i="16"/>
  <c r="C155" i="16"/>
  <c r="M154" i="16"/>
  <c r="H154" i="16"/>
  <c r="C154" i="16"/>
  <c r="M153" i="16"/>
  <c r="H153" i="16"/>
  <c r="C153" i="16"/>
  <c r="M152" i="16"/>
  <c r="H152" i="16"/>
  <c r="C152" i="16"/>
  <c r="M151" i="16"/>
  <c r="H151" i="16"/>
  <c r="C151" i="16"/>
  <c r="M150" i="16"/>
  <c r="H150" i="16"/>
  <c r="C150" i="16"/>
  <c r="M149" i="16"/>
  <c r="H149" i="16"/>
  <c r="C149" i="16"/>
  <c r="M148" i="16"/>
  <c r="H148" i="16"/>
  <c r="C148" i="16"/>
  <c r="M147" i="16"/>
  <c r="H147" i="16"/>
  <c r="C147" i="16"/>
  <c r="C144" i="16"/>
  <c r="M143" i="16"/>
  <c r="H143" i="16"/>
  <c r="C143" i="16"/>
  <c r="M142" i="16"/>
  <c r="H142" i="16"/>
  <c r="C142" i="16"/>
  <c r="M141" i="16"/>
  <c r="H141" i="16"/>
  <c r="C141" i="16"/>
  <c r="Q140" i="16"/>
  <c r="Q145" i="16" s="1"/>
  <c r="P140" i="16"/>
  <c r="P145" i="16" s="1"/>
  <c r="O140" i="16"/>
  <c r="O145" i="16" s="1"/>
  <c r="N140" i="16"/>
  <c r="L140" i="16"/>
  <c r="L145" i="16" s="1"/>
  <c r="K140" i="16"/>
  <c r="K145" i="16" s="1"/>
  <c r="J140" i="16"/>
  <c r="J145" i="16" s="1"/>
  <c r="I140" i="16"/>
  <c r="I145" i="16" s="1"/>
  <c r="G140" i="16"/>
  <c r="G145" i="16" s="1"/>
  <c r="F140" i="16"/>
  <c r="F145" i="16" s="1"/>
  <c r="E140" i="16"/>
  <c r="E145" i="16" s="1"/>
  <c r="D140" i="16"/>
  <c r="D145" i="16" s="1"/>
  <c r="C145" i="16" s="1"/>
  <c r="M137" i="16"/>
  <c r="H137" i="16"/>
  <c r="C137" i="16"/>
  <c r="Q136" i="16"/>
  <c r="P136" i="16"/>
  <c r="O136" i="16"/>
  <c r="N136" i="16"/>
  <c r="L136" i="16"/>
  <c r="K136" i="16"/>
  <c r="J136" i="16"/>
  <c r="I136" i="16"/>
  <c r="H136" i="16"/>
  <c r="G136" i="16"/>
  <c r="F136" i="16"/>
  <c r="E136" i="16"/>
  <c r="C136" i="16" s="1"/>
  <c r="D136" i="16"/>
  <c r="M135" i="16"/>
  <c r="H135" i="16"/>
  <c r="C135" i="16"/>
  <c r="M134" i="16"/>
  <c r="H134" i="16"/>
  <c r="C134" i="16"/>
  <c r="Q133" i="16"/>
  <c r="P133" i="16"/>
  <c r="O133" i="16"/>
  <c r="N133" i="16"/>
  <c r="L133" i="16"/>
  <c r="K133" i="16"/>
  <c r="J133" i="16"/>
  <c r="I133" i="16"/>
  <c r="H133" i="16" s="1"/>
  <c r="G133" i="16"/>
  <c r="F133" i="16"/>
  <c r="E133" i="16"/>
  <c r="D133" i="16"/>
  <c r="M132" i="16"/>
  <c r="H132" i="16"/>
  <c r="C132" i="16"/>
  <c r="M131" i="16"/>
  <c r="H131" i="16"/>
  <c r="C131" i="16"/>
  <c r="Q130" i="16"/>
  <c r="Q138" i="16" s="1"/>
  <c r="P130" i="16"/>
  <c r="O130" i="16"/>
  <c r="N130" i="16"/>
  <c r="N138" i="16" s="1"/>
  <c r="L130" i="16"/>
  <c r="K130" i="16"/>
  <c r="J130" i="16"/>
  <c r="J138" i="16" s="1"/>
  <c r="I130" i="16"/>
  <c r="G130" i="16"/>
  <c r="G138" i="16" s="1"/>
  <c r="F130" i="16"/>
  <c r="E130" i="16"/>
  <c r="D130" i="16"/>
  <c r="D138" i="16" s="1"/>
  <c r="M127" i="16"/>
  <c r="H127" i="16"/>
  <c r="C127" i="16"/>
  <c r="M126" i="16"/>
  <c r="H126" i="16"/>
  <c r="C126" i="16"/>
  <c r="M125" i="16"/>
  <c r="H125" i="16"/>
  <c r="C125" i="16"/>
  <c r="Q124" i="16"/>
  <c r="Q128" i="16" s="1"/>
  <c r="P124" i="16"/>
  <c r="P128" i="16" s="1"/>
  <c r="O124" i="16"/>
  <c r="M124" i="16" s="1"/>
  <c r="N124" i="16"/>
  <c r="N128" i="16" s="1"/>
  <c r="L124" i="16"/>
  <c r="L128" i="16" s="1"/>
  <c r="K124" i="16"/>
  <c r="K128" i="16" s="1"/>
  <c r="J124" i="16"/>
  <c r="J128" i="16" s="1"/>
  <c r="I124" i="16"/>
  <c r="I128" i="16" s="1"/>
  <c r="G124" i="16"/>
  <c r="G128" i="16" s="1"/>
  <c r="F124" i="16"/>
  <c r="F128" i="16" s="1"/>
  <c r="E124" i="16"/>
  <c r="E128" i="16" s="1"/>
  <c r="D124" i="16"/>
  <c r="R120" i="16"/>
  <c r="M119" i="16"/>
  <c r="H119" i="16"/>
  <c r="C119" i="16"/>
  <c r="M118" i="16"/>
  <c r="H118" i="16"/>
  <c r="C118" i="16"/>
  <c r="M117" i="16"/>
  <c r="H117" i="16"/>
  <c r="C117" i="16"/>
  <c r="M116" i="16"/>
  <c r="H116" i="16"/>
  <c r="C116" i="16"/>
  <c r="M115" i="16"/>
  <c r="H115" i="16"/>
  <c r="C115" i="16"/>
  <c r="M114" i="16"/>
  <c r="H114" i="16"/>
  <c r="C114" i="16"/>
  <c r="M113" i="16"/>
  <c r="H113" i="16"/>
  <c r="C113" i="16"/>
  <c r="M112" i="16"/>
  <c r="H112" i="16"/>
  <c r="C112" i="16"/>
  <c r="M111" i="16"/>
  <c r="H111" i="16"/>
  <c r="C111" i="16"/>
  <c r="M110" i="16"/>
  <c r="H110" i="16"/>
  <c r="C110" i="16"/>
  <c r="M109" i="16"/>
  <c r="H109" i="16"/>
  <c r="C109" i="16"/>
  <c r="M108" i="16"/>
  <c r="H108" i="16"/>
  <c r="C108" i="16"/>
  <c r="M107" i="16"/>
  <c r="H107" i="16"/>
  <c r="C107" i="16"/>
  <c r="M106" i="16"/>
  <c r="H106" i="16"/>
  <c r="C106" i="16"/>
  <c r="M105" i="16"/>
  <c r="H105" i="16"/>
  <c r="C105" i="16"/>
  <c r="Q104" i="16"/>
  <c r="P104" i="16"/>
  <c r="O104" i="16"/>
  <c r="M104" i="16" s="1"/>
  <c r="L104" i="16"/>
  <c r="K104" i="16"/>
  <c r="J104" i="16"/>
  <c r="I104" i="16"/>
  <c r="G104" i="16"/>
  <c r="F104" i="16"/>
  <c r="E104" i="16"/>
  <c r="D104" i="16"/>
  <c r="C104" i="16" s="1"/>
  <c r="M103" i="16"/>
  <c r="H103" i="16"/>
  <c r="C103" i="16"/>
  <c r="Q102" i="16"/>
  <c r="P102" i="16"/>
  <c r="O102" i="16"/>
  <c r="N102" i="16"/>
  <c r="L102" i="16"/>
  <c r="K102" i="16"/>
  <c r="J102" i="16"/>
  <c r="I102" i="16"/>
  <c r="G102" i="16"/>
  <c r="F102" i="16"/>
  <c r="E102" i="16"/>
  <c r="D102" i="16"/>
  <c r="C102" i="16" s="1"/>
  <c r="M100" i="16"/>
  <c r="H100" i="16"/>
  <c r="C100" i="16"/>
  <c r="M99" i="16"/>
  <c r="H99" i="16"/>
  <c r="C99" i="16"/>
  <c r="M98" i="16"/>
  <c r="H98" i="16"/>
  <c r="C98" i="16"/>
  <c r="M97" i="16"/>
  <c r="H97" i="16"/>
  <c r="C97" i="16"/>
  <c r="M96" i="16"/>
  <c r="H96" i="16"/>
  <c r="C96" i="16"/>
  <c r="C95" i="16"/>
  <c r="M94" i="16"/>
  <c r="H94" i="16"/>
  <c r="C94" i="16"/>
  <c r="M93" i="16"/>
  <c r="H93" i="16"/>
  <c r="C93" i="16"/>
  <c r="M92" i="16"/>
  <c r="H92" i="16"/>
  <c r="C92" i="16"/>
  <c r="M91" i="16"/>
  <c r="H91" i="16"/>
  <c r="C91" i="16"/>
  <c r="M90" i="16"/>
  <c r="H90" i="16"/>
  <c r="C90" i="16"/>
  <c r="M89" i="16"/>
  <c r="H89" i="16"/>
  <c r="C89" i="16"/>
  <c r="M88" i="16"/>
  <c r="H88" i="16"/>
  <c r="C88" i="16"/>
  <c r="Q87" i="16"/>
  <c r="P87" i="16"/>
  <c r="O87" i="16"/>
  <c r="N87" i="16"/>
  <c r="L87" i="16"/>
  <c r="K87" i="16"/>
  <c r="J87" i="16"/>
  <c r="I87" i="16"/>
  <c r="G87" i="16"/>
  <c r="F87" i="16"/>
  <c r="E87" i="16"/>
  <c r="D87" i="16"/>
  <c r="M86" i="16"/>
  <c r="H86" i="16"/>
  <c r="C86" i="16"/>
  <c r="M85" i="16"/>
  <c r="H85" i="16"/>
  <c r="C85" i="16"/>
  <c r="M84" i="16"/>
  <c r="H84" i="16"/>
  <c r="C84" i="16"/>
  <c r="Q83" i="16"/>
  <c r="Q120" i="16" s="1"/>
  <c r="P83" i="16"/>
  <c r="P120" i="16" s="1"/>
  <c r="O83" i="16"/>
  <c r="O120" i="16" s="1"/>
  <c r="N83" i="16"/>
  <c r="L83" i="16"/>
  <c r="L120" i="16" s="1"/>
  <c r="K83" i="16"/>
  <c r="K120" i="16" s="1"/>
  <c r="J83" i="16"/>
  <c r="I83" i="16"/>
  <c r="I120" i="16" s="1"/>
  <c r="G83" i="16"/>
  <c r="G120" i="16" s="1"/>
  <c r="F83" i="16"/>
  <c r="F120" i="16" s="1"/>
  <c r="E83" i="16"/>
  <c r="E120" i="16" s="1"/>
  <c r="D83" i="16"/>
  <c r="D120" i="16" s="1"/>
  <c r="M80" i="16"/>
  <c r="H80" i="16"/>
  <c r="C80" i="16"/>
  <c r="M79" i="16"/>
  <c r="H79" i="16"/>
  <c r="C79" i="16"/>
  <c r="M78" i="16"/>
  <c r="H78" i="16"/>
  <c r="C78" i="16"/>
  <c r="M77" i="16"/>
  <c r="H77" i="16"/>
  <c r="C77" i="16"/>
  <c r="Q76" i="16"/>
  <c r="Q75" i="16" s="1"/>
  <c r="P76" i="16"/>
  <c r="O76" i="16"/>
  <c r="N76" i="16"/>
  <c r="L76" i="16"/>
  <c r="K76" i="16"/>
  <c r="K75" i="16" s="1"/>
  <c r="J76" i="16"/>
  <c r="I76" i="16"/>
  <c r="G76" i="16"/>
  <c r="F76" i="16"/>
  <c r="E76" i="16"/>
  <c r="C76" i="16" s="1"/>
  <c r="D76" i="16"/>
  <c r="P75" i="16"/>
  <c r="O75" i="16"/>
  <c r="L75" i="16"/>
  <c r="J75" i="16"/>
  <c r="J66" i="16" s="1"/>
  <c r="I75" i="16"/>
  <c r="G75" i="16"/>
  <c r="F75" i="16"/>
  <c r="D75" i="16"/>
  <c r="M74" i="16"/>
  <c r="H74" i="16"/>
  <c r="C74" i="16"/>
  <c r="M73" i="16"/>
  <c r="H73" i="16"/>
  <c r="C73" i="16"/>
  <c r="M72" i="16"/>
  <c r="H72" i="16"/>
  <c r="C72" i="16"/>
  <c r="M71" i="16"/>
  <c r="H71" i="16"/>
  <c r="C71" i="16"/>
  <c r="Q70" i="16"/>
  <c r="P70" i="16"/>
  <c r="O70" i="16"/>
  <c r="O69" i="16" s="1"/>
  <c r="O66" i="16" s="1"/>
  <c r="N70" i="16"/>
  <c r="L70" i="16"/>
  <c r="L69" i="16" s="1"/>
  <c r="L66" i="16" s="1"/>
  <c r="K70" i="16"/>
  <c r="K69" i="16" s="1"/>
  <c r="J70" i="16"/>
  <c r="I70" i="16"/>
  <c r="I69" i="16" s="1"/>
  <c r="H70" i="16"/>
  <c r="G70" i="16"/>
  <c r="F70" i="16"/>
  <c r="F69" i="16" s="1"/>
  <c r="F66" i="16" s="1"/>
  <c r="E70" i="16"/>
  <c r="C70" i="16" s="1"/>
  <c r="D70" i="16"/>
  <c r="Q69" i="16"/>
  <c r="Q66" i="16" s="1"/>
  <c r="P69" i="16"/>
  <c r="J69" i="16"/>
  <c r="G69" i="16"/>
  <c r="D69" i="16"/>
  <c r="M68" i="16"/>
  <c r="H68" i="16"/>
  <c r="C68" i="16"/>
  <c r="Q67" i="16"/>
  <c r="P67" i="16"/>
  <c r="O67" i="16"/>
  <c r="N67" i="16"/>
  <c r="L67" i="16"/>
  <c r="K67" i="16"/>
  <c r="J67" i="16"/>
  <c r="I67" i="16"/>
  <c r="H67" i="16" s="1"/>
  <c r="G67" i="16"/>
  <c r="F67" i="16"/>
  <c r="E67" i="16"/>
  <c r="D67" i="16"/>
  <c r="D66" i="16" s="1"/>
  <c r="G66" i="16"/>
  <c r="M65" i="16"/>
  <c r="H65" i="16"/>
  <c r="C65" i="16"/>
  <c r="M64" i="16"/>
  <c r="H64" i="16"/>
  <c r="C64" i="16"/>
  <c r="M63" i="16"/>
  <c r="H63" i="16"/>
  <c r="C63" i="16"/>
  <c r="M62" i="16"/>
  <c r="H62" i="16"/>
  <c r="C62" i="16"/>
  <c r="M61" i="16"/>
  <c r="H61" i="16"/>
  <c r="C61" i="16"/>
  <c r="M60" i="16"/>
  <c r="H60" i="16"/>
  <c r="C60" i="16"/>
  <c r="M59" i="16"/>
  <c r="H59" i="16"/>
  <c r="C59" i="16"/>
  <c r="M58" i="16"/>
  <c r="H58" i="16"/>
  <c r="C58" i="16"/>
  <c r="M57" i="16"/>
  <c r="H57" i="16"/>
  <c r="C57" i="16"/>
  <c r="Q56" i="16"/>
  <c r="P56" i="16"/>
  <c r="O56" i="16"/>
  <c r="N56" i="16"/>
  <c r="M56" i="16" s="1"/>
  <c r="L56" i="16"/>
  <c r="K56" i="16"/>
  <c r="J56" i="16"/>
  <c r="H56" i="16" s="1"/>
  <c r="I56" i="16"/>
  <c r="G56" i="16"/>
  <c r="F56" i="16"/>
  <c r="E56" i="16"/>
  <c r="D56" i="16"/>
  <c r="M55" i="16"/>
  <c r="H55" i="16"/>
  <c r="C55" i="16"/>
  <c r="M54" i="16"/>
  <c r="H54" i="16"/>
  <c r="C54" i="16"/>
  <c r="M53" i="16"/>
  <c r="H53" i="16"/>
  <c r="C53" i="16"/>
  <c r="M52" i="16"/>
  <c r="H52" i="16"/>
  <c r="C52" i="16"/>
  <c r="M51" i="16"/>
  <c r="H51" i="16"/>
  <c r="C51" i="16"/>
  <c r="M50" i="16"/>
  <c r="H50" i="16"/>
  <c r="C50" i="16"/>
  <c r="M49" i="16"/>
  <c r="H49" i="16"/>
  <c r="C49" i="16"/>
  <c r="M48" i="16"/>
  <c r="H48" i="16"/>
  <c r="C48" i="16"/>
  <c r="Q47" i="16"/>
  <c r="P47" i="16"/>
  <c r="O47" i="16"/>
  <c r="O45" i="16" s="1"/>
  <c r="O44" i="16" s="1"/>
  <c r="N47" i="16"/>
  <c r="L47" i="16"/>
  <c r="K47" i="16"/>
  <c r="K45" i="16" s="1"/>
  <c r="K44" i="16" s="1"/>
  <c r="J47" i="16"/>
  <c r="I47" i="16"/>
  <c r="I45" i="16" s="1"/>
  <c r="G47" i="16"/>
  <c r="F47" i="16"/>
  <c r="E47" i="16"/>
  <c r="E45" i="16" s="1"/>
  <c r="E44" i="16" s="1"/>
  <c r="D47" i="16"/>
  <c r="M46" i="16"/>
  <c r="H46" i="16"/>
  <c r="C46" i="16"/>
  <c r="Q45" i="16"/>
  <c r="Q44" i="16" s="1"/>
  <c r="P45" i="16"/>
  <c r="P44" i="16" s="1"/>
  <c r="L45" i="16"/>
  <c r="J45" i="16"/>
  <c r="J44" i="16" s="1"/>
  <c r="G45" i="16"/>
  <c r="F45" i="16"/>
  <c r="F44" i="16" s="1"/>
  <c r="D45" i="16"/>
  <c r="L44" i="16"/>
  <c r="M43" i="16"/>
  <c r="H43" i="16"/>
  <c r="C43" i="16"/>
  <c r="M42" i="16"/>
  <c r="H42" i="16"/>
  <c r="C42" i="16"/>
  <c r="Q39" i="16"/>
  <c r="P39" i="16"/>
  <c r="M39" i="16" s="1"/>
  <c r="L39" i="16"/>
  <c r="K39" i="16"/>
  <c r="H39" i="16" s="1"/>
  <c r="G39" i="16"/>
  <c r="G37" i="16" s="1"/>
  <c r="F39" i="16"/>
  <c r="C39" i="16" s="1"/>
  <c r="M38" i="16"/>
  <c r="H38" i="16"/>
  <c r="C38" i="16"/>
  <c r="Q37" i="16"/>
  <c r="P37" i="16"/>
  <c r="O37" i="16"/>
  <c r="N37" i="16"/>
  <c r="L37" i="16"/>
  <c r="J37" i="16"/>
  <c r="I37" i="16"/>
  <c r="E37" i="16"/>
  <c r="D37" i="16"/>
  <c r="M36" i="16"/>
  <c r="H36" i="16"/>
  <c r="C36" i="16"/>
  <c r="Q35" i="16"/>
  <c r="Q33" i="16" s="1"/>
  <c r="P35" i="16"/>
  <c r="O35" i="16"/>
  <c r="O33" i="16" s="1"/>
  <c r="N35" i="16"/>
  <c r="L35" i="16"/>
  <c r="L33" i="16" s="1"/>
  <c r="K35" i="16"/>
  <c r="K33" i="16" s="1"/>
  <c r="J35" i="16"/>
  <c r="I35" i="16"/>
  <c r="G35" i="16"/>
  <c r="G33" i="16" s="1"/>
  <c r="F35" i="16"/>
  <c r="F33" i="16" s="1"/>
  <c r="E35" i="16"/>
  <c r="E33" i="16" s="1"/>
  <c r="D35" i="16"/>
  <c r="C35" i="16" s="1"/>
  <c r="P33" i="16"/>
  <c r="J33" i="16"/>
  <c r="M32" i="16"/>
  <c r="H32" i="16"/>
  <c r="C32" i="16"/>
  <c r="Q31" i="16"/>
  <c r="P31" i="16"/>
  <c r="O31" i="16"/>
  <c r="N31" i="16"/>
  <c r="M31" i="16" s="1"/>
  <c r="L31" i="16"/>
  <c r="K31" i="16"/>
  <c r="J31" i="16"/>
  <c r="H31" i="16" s="1"/>
  <c r="I31" i="16"/>
  <c r="G31" i="16"/>
  <c r="F31" i="16"/>
  <c r="E31" i="16"/>
  <c r="D31" i="16"/>
  <c r="M30" i="16"/>
  <c r="H30" i="16"/>
  <c r="C30" i="16"/>
  <c r="M29" i="16"/>
  <c r="H29" i="16"/>
  <c r="C29" i="16"/>
  <c r="M28" i="16"/>
  <c r="H28" i="16"/>
  <c r="C28" i="16"/>
  <c r="M27" i="16"/>
  <c r="H27" i="16"/>
  <c r="C27" i="16"/>
  <c r="Q26" i="16"/>
  <c r="P26" i="16"/>
  <c r="O26" i="16"/>
  <c r="O25" i="16" s="1"/>
  <c r="N26" i="16"/>
  <c r="L26" i="16"/>
  <c r="K26" i="16"/>
  <c r="K25" i="16" s="1"/>
  <c r="K21" i="16" s="1"/>
  <c r="J26" i="16"/>
  <c r="I26" i="16"/>
  <c r="I25" i="16" s="1"/>
  <c r="H26" i="16"/>
  <c r="G26" i="16"/>
  <c r="F26" i="16"/>
  <c r="E26" i="16"/>
  <c r="E25" i="16" s="1"/>
  <c r="D26" i="16"/>
  <c r="Q25" i="16"/>
  <c r="P25" i="16"/>
  <c r="P21" i="16" s="1"/>
  <c r="L25" i="16"/>
  <c r="J25" i="16"/>
  <c r="J21" i="16" s="1"/>
  <c r="G25" i="16"/>
  <c r="F25" i="16"/>
  <c r="D25" i="16"/>
  <c r="M24" i="16"/>
  <c r="H24" i="16"/>
  <c r="C24" i="16"/>
  <c r="N23" i="16"/>
  <c r="M23" i="16" s="1"/>
  <c r="I23" i="16"/>
  <c r="H23" i="16" s="1"/>
  <c r="D23" i="16"/>
  <c r="Q22" i="16"/>
  <c r="Q21" i="16" s="1"/>
  <c r="P22" i="16"/>
  <c r="O22" i="16"/>
  <c r="O21" i="16" s="1"/>
  <c r="O81" i="16" s="1"/>
  <c r="L22" i="16"/>
  <c r="L21" i="16" s="1"/>
  <c r="K22" i="16"/>
  <c r="J22" i="16"/>
  <c r="I22" i="16"/>
  <c r="H22" i="16" s="1"/>
  <c r="G22" i="16"/>
  <c r="F22" i="16"/>
  <c r="F21" i="16" s="1"/>
  <c r="E22" i="16"/>
  <c r="Q19" i="16"/>
  <c r="L19" i="16"/>
  <c r="G19" i="16"/>
  <c r="M17" i="16"/>
  <c r="H17" i="16"/>
  <c r="C17" i="16"/>
  <c r="M16" i="16"/>
  <c r="H16" i="16"/>
  <c r="C16" i="16"/>
  <c r="M15" i="16"/>
  <c r="H15" i="16"/>
  <c r="C15" i="16"/>
  <c r="P14" i="16"/>
  <c r="O14" i="16"/>
  <c r="N14" i="16"/>
  <c r="M14" i="16" s="1"/>
  <c r="K14" i="16"/>
  <c r="J14" i="16"/>
  <c r="I14" i="16"/>
  <c r="H14" i="16" s="1"/>
  <c r="F14" i="16"/>
  <c r="E14" i="16"/>
  <c r="D14" i="16"/>
  <c r="C14" i="16" s="1"/>
  <c r="M13" i="16"/>
  <c r="H13" i="16"/>
  <c r="C13" i="16"/>
  <c r="M12" i="16"/>
  <c r="H12" i="16"/>
  <c r="C12" i="16"/>
  <c r="M11" i="16"/>
  <c r="H11" i="16"/>
  <c r="C11" i="16"/>
  <c r="C9" i="16" s="1"/>
  <c r="M10" i="16"/>
  <c r="H10" i="16"/>
  <c r="C10" i="16"/>
  <c r="P9" i="16"/>
  <c r="P19" i="16" s="1"/>
  <c r="O9" i="16"/>
  <c r="O19" i="16" s="1"/>
  <c r="N9" i="16"/>
  <c r="M9" i="16"/>
  <c r="K9" i="16"/>
  <c r="K19" i="16" s="1"/>
  <c r="J9" i="16"/>
  <c r="I9" i="16"/>
  <c r="F9" i="16"/>
  <c r="F19" i="16" s="1"/>
  <c r="E9" i="16"/>
  <c r="E19" i="16" s="1"/>
  <c r="D9" i="16"/>
  <c r="D19" i="16" s="1"/>
  <c r="R377" i="17" l="1"/>
  <c r="M377" i="17"/>
  <c r="M279" i="16"/>
  <c r="R29" i="16"/>
  <c r="R30" i="16"/>
  <c r="H9" i="16"/>
  <c r="E228" i="16"/>
  <c r="F287" i="16"/>
  <c r="C283" i="16"/>
  <c r="H161" i="16"/>
  <c r="H69" i="16"/>
  <c r="I66" i="16"/>
  <c r="H45" i="16"/>
  <c r="I44" i="16"/>
  <c r="K66" i="16"/>
  <c r="Q81" i="16"/>
  <c r="J81" i="16"/>
  <c r="C31" i="16"/>
  <c r="H47" i="16"/>
  <c r="C56" i="16"/>
  <c r="H76" i="16"/>
  <c r="C120" i="16"/>
  <c r="C87" i="16"/>
  <c r="I19" i="16"/>
  <c r="G21" i="16"/>
  <c r="G81" i="16" s="1"/>
  <c r="D33" i="16"/>
  <c r="C33" i="16" s="1"/>
  <c r="H35" i="16"/>
  <c r="M37" i="16"/>
  <c r="G44" i="16"/>
  <c r="P66" i="16"/>
  <c r="P81" i="16" s="1"/>
  <c r="P346" i="16" s="1"/>
  <c r="P351" i="16" s="1"/>
  <c r="E69" i="16"/>
  <c r="E75" i="16"/>
  <c r="C75" i="16" s="1"/>
  <c r="H75" i="16"/>
  <c r="D128" i="16"/>
  <c r="C128" i="16" s="1"/>
  <c r="C124" i="16"/>
  <c r="M133" i="16"/>
  <c r="J19" i="16"/>
  <c r="N19" i="16"/>
  <c r="M19" i="16" s="1"/>
  <c r="I21" i="16"/>
  <c r="H21" i="16" s="1"/>
  <c r="E21" i="16"/>
  <c r="M26" i="16"/>
  <c r="M35" i="16"/>
  <c r="F37" i="16"/>
  <c r="F81" i="16" s="1"/>
  <c r="F346" i="16" s="1"/>
  <c r="K37" i="16"/>
  <c r="K81" i="16" s="1"/>
  <c r="K346" i="16" s="1"/>
  <c r="K351" i="16" s="1"/>
  <c r="C45" i="16"/>
  <c r="M45" i="16"/>
  <c r="M67" i="16"/>
  <c r="M76" i="16"/>
  <c r="H87" i="16"/>
  <c r="H95" i="16"/>
  <c r="M95" i="16"/>
  <c r="H102" i="16"/>
  <c r="C130" i="16"/>
  <c r="H130" i="16"/>
  <c r="K138" i="16"/>
  <c r="O138" i="16"/>
  <c r="M138" i="16" s="1"/>
  <c r="N145" i="16"/>
  <c r="M145" i="16" s="1"/>
  <c r="M140" i="16"/>
  <c r="N198" i="16"/>
  <c r="M182" i="16"/>
  <c r="Q198" i="16"/>
  <c r="H186" i="16"/>
  <c r="H37" i="16"/>
  <c r="I211" i="16"/>
  <c r="H201" i="16"/>
  <c r="H156" i="16"/>
  <c r="C164" i="16"/>
  <c r="H164" i="16"/>
  <c r="H166" i="16"/>
  <c r="C47" i="16"/>
  <c r="M47" i="16"/>
  <c r="C67" i="16"/>
  <c r="M70" i="16"/>
  <c r="F138" i="16"/>
  <c r="I138" i="16"/>
  <c r="H138" i="16" s="1"/>
  <c r="L138" i="16"/>
  <c r="P138" i="16"/>
  <c r="C133" i="16"/>
  <c r="M136" i="16"/>
  <c r="H171" i="16"/>
  <c r="M161" i="16"/>
  <c r="M164" i="16"/>
  <c r="M166" i="16"/>
  <c r="F198" i="16"/>
  <c r="C198" i="16" s="1"/>
  <c r="J198" i="16"/>
  <c r="P198" i="16"/>
  <c r="C189" i="16"/>
  <c r="M202" i="16"/>
  <c r="Q201" i="16"/>
  <c r="Q211" i="16" s="1"/>
  <c r="C207" i="16"/>
  <c r="C213" i="16"/>
  <c r="G228" i="16"/>
  <c r="C228" i="16" s="1"/>
  <c r="K228" i="16"/>
  <c r="M228" i="16"/>
  <c r="Q228" i="16"/>
  <c r="H217" i="16"/>
  <c r="C226" i="16"/>
  <c r="E238" i="16"/>
  <c r="H231" i="16"/>
  <c r="L238" i="16"/>
  <c r="P238" i="16"/>
  <c r="M233" i="16"/>
  <c r="F258" i="16"/>
  <c r="I258" i="16"/>
  <c r="L258" i="16"/>
  <c r="L349" i="16" s="1"/>
  <c r="P258" i="16"/>
  <c r="P349" i="16" s="1"/>
  <c r="C249" i="16"/>
  <c r="C260" i="16"/>
  <c r="E268" i="16"/>
  <c r="I268" i="16"/>
  <c r="H268" i="16" s="1"/>
  <c r="M273" i="16"/>
  <c r="H285" i="16"/>
  <c r="M292" i="16"/>
  <c r="H304" i="16"/>
  <c r="E345" i="16"/>
  <c r="H321" i="16"/>
  <c r="M338" i="16"/>
  <c r="N287" i="16"/>
  <c r="M278" i="16"/>
  <c r="H202" i="16"/>
  <c r="C205" i="16"/>
  <c r="M207" i="16"/>
  <c r="H213" i="16"/>
  <c r="M213" i="16"/>
  <c r="C224" i="16"/>
  <c r="H226" i="16"/>
  <c r="G238" i="16"/>
  <c r="K238" i="16"/>
  <c r="M231" i="16"/>
  <c r="H235" i="16"/>
  <c r="C240" i="16"/>
  <c r="H240" i="16"/>
  <c r="M349" i="16"/>
  <c r="M249" i="16"/>
  <c r="H260" i="16"/>
  <c r="M260" i="16"/>
  <c r="M268" i="16"/>
  <c r="H278" i="16"/>
  <c r="H283" i="16"/>
  <c r="M285" i="16"/>
  <c r="H296" i="16"/>
  <c r="M304" i="16"/>
  <c r="H319" i="16"/>
  <c r="R28" i="16"/>
  <c r="M171" i="16"/>
  <c r="C156" i="16"/>
  <c r="M102" i="16"/>
  <c r="M120" i="16"/>
  <c r="M87" i="16"/>
  <c r="M83" i="16"/>
  <c r="N75" i="16"/>
  <c r="M75" i="16" s="1"/>
  <c r="N69" i="16"/>
  <c r="M69" i="16" s="1"/>
  <c r="N25" i="16"/>
  <c r="M25" i="16" s="1"/>
  <c r="N22" i="16"/>
  <c r="M22" i="16" s="1"/>
  <c r="H104" i="16"/>
  <c r="H83" i="16"/>
  <c r="M312" i="16"/>
  <c r="H19" i="16"/>
  <c r="C19" i="16"/>
  <c r="G346" i="16"/>
  <c r="G351" i="16" s="1"/>
  <c r="L81" i="16"/>
  <c r="L346" i="16" s="1"/>
  <c r="L351" i="16" s="1"/>
  <c r="C23" i="16"/>
  <c r="D22" i="16"/>
  <c r="H25" i="16"/>
  <c r="C26" i="16"/>
  <c r="R145" i="16"/>
  <c r="H145" i="16"/>
  <c r="Q346" i="16"/>
  <c r="Q351" i="16" s="1"/>
  <c r="N21" i="16"/>
  <c r="R31" i="16"/>
  <c r="H44" i="16"/>
  <c r="H128" i="16"/>
  <c r="C25" i="16"/>
  <c r="H198" i="16"/>
  <c r="I33" i="16"/>
  <c r="H33" i="16" s="1"/>
  <c r="M44" i="16"/>
  <c r="C83" i="16"/>
  <c r="H124" i="16"/>
  <c r="M130" i="16"/>
  <c r="C140" i="16"/>
  <c r="M156" i="16"/>
  <c r="C182" i="16"/>
  <c r="C211" i="16"/>
  <c r="N201" i="16"/>
  <c r="H258" i="16"/>
  <c r="J120" i="16"/>
  <c r="O128" i="16"/>
  <c r="M128" i="16" s="1"/>
  <c r="R128" i="16" s="1"/>
  <c r="E138" i="16"/>
  <c r="C171" i="16"/>
  <c r="R189" i="16"/>
  <c r="H349" i="16"/>
  <c r="N33" i="16"/>
  <c r="M33" i="16" s="1"/>
  <c r="R33" i="16" s="1"/>
  <c r="D44" i="16"/>
  <c r="C44" i="16" s="1"/>
  <c r="H140" i="16"/>
  <c r="H182" i="16"/>
  <c r="C201" i="16"/>
  <c r="H211" i="16"/>
  <c r="C238" i="16"/>
  <c r="C345" i="16"/>
  <c r="J228" i="16"/>
  <c r="H228" i="16" s="1"/>
  <c r="I238" i="16"/>
  <c r="H238" i="16" s="1"/>
  <c r="O238" i="16"/>
  <c r="M238" i="16" s="1"/>
  <c r="E258" i="16"/>
  <c r="E349" i="16" s="1"/>
  <c r="C349" i="16" s="1"/>
  <c r="N258" i="16"/>
  <c r="M258" i="16" s="1"/>
  <c r="D266" i="16"/>
  <c r="C266" i="16" s="1"/>
  <c r="R266" i="16" s="1"/>
  <c r="J266" i="16"/>
  <c r="I287" i="16"/>
  <c r="H287" i="16" s="1"/>
  <c r="O287" i="16"/>
  <c r="M287" i="16" s="1"/>
  <c r="M321" i="16"/>
  <c r="I345" i="16"/>
  <c r="H345" i="16" s="1"/>
  <c r="I76" i="14"/>
  <c r="I75" i="14" s="1"/>
  <c r="L26" i="14"/>
  <c r="K26" i="14"/>
  <c r="K25" i="14" s="1"/>
  <c r="J26" i="14"/>
  <c r="I26" i="14"/>
  <c r="L25" i="14"/>
  <c r="J25" i="14"/>
  <c r="I25" i="14"/>
  <c r="I21" i="14" s="1"/>
  <c r="I23" i="14"/>
  <c r="L22" i="14"/>
  <c r="K22" i="14"/>
  <c r="J22" i="14"/>
  <c r="I22" i="14"/>
  <c r="L21" i="14"/>
  <c r="J21" i="14"/>
  <c r="R238" i="16" l="1"/>
  <c r="J346" i="16"/>
  <c r="J351" i="16" s="1"/>
  <c r="E287" i="16"/>
  <c r="C287" i="16" s="1"/>
  <c r="C268" i="16"/>
  <c r="C69" i="16"/>
  <c r="E66" i="16"/>
  <c r="C66" i="16" s="1"/>
  <c r="C37" i="16"/>
  <c r="H66" i="16"/>
  <c r="M198" i="16"/>
  <c r="R198" i="16" s="1"/>
  <c r="N66" i="16"/>
  <c r="M66" i="16" s="1"/>
  <c r="R228" i="16"/>
  <c r="R44" i="16"/>
  <c r="C138" i="16"/>
  <c r="R138" i="16" s="1"/>
  <c r="R19" i="16"/>
  <c r="C258" i="16"/>
  <c r="M201" i="16"/>
  <c r="N211" i="16"/>
  <c r="M211" i="16" s="1"/>
  <c r="R211" i="16" s="1"/>
  <c r="O346" i="16"/>
  <c r="O351" i="16" s="1"/>
  <c r="M21" i="16"/>
  <c r="N81" i="16"/>
  <c r="R171" i="16"/>
  <c r="H120" i="16"/>
  <c r="D21" i="16"/>
  <c r="C22" i="16"/>
  <c r="R22" i="16" s="1"/>
  <c r="R258" i="16"/>
  <c r="I81" i="16"/>
  <c r="K21" i="14"/>
  <c r="E81" i="16" l="1"/>
  <c r="E346" i="16" s="1"/>
  <c r="D81" i="16"/>
  <c r="C21" i="16"/>
  <c r="H81" i="16"/>
  <c r="I346" i="16"/>
  <c r="M81" i="16"/>
  <c r="N346" i="16"/>
  <c r="I47" i="15"/>
  <c r="M346" i="16" l="1"/>
  <c r="N351" i="16"/>
  <c r="I351" i="16"/>
  <c r="H351" i="16" s="1"/>
  <c r="H346" i="16"/>
  <c r="C81" i="16"/>
  <c r="R81" i="16" s="1"/>
  <c r="D346" i="16"/>
  <c r="D276" i="15"/>
  <c r="D275" i="15" s="1"/>
  <c r="I276" i="15"/>
  <c r="I275" i="15" s="1"/>
  <c r="N276" i="15"/>
  <c r="N275" i="15" s="1"/>
  <c r="Q275" i="15"/>
  <c r="P275" i="15"/>
  <c r="O275" i="15"/>
  <c r="L275" i="15"/>
  <c r="K275" i="15"/>
  <c r="J275" i="15"/>
  <c r="E275" i="15"/>
  <c r="F275" i="15"/>
  <c r="G275" i="15"/>
  <c r="M277" i="15"/>
  <c r="M278" i="15"/>
  <c r="H277" i="15"/>
  <c r="H278" i="15"/>
  <c r="C277" i="15"/>
  <c r="C278" i="15"/>
  <c r="J195" i="15"/>
  <c r="I195" i="15"/>
  <c r="C346" i="16" l="1"/>
  <c r="R346" i="16" s="1"/>
  <c r="R351" i="16" s="1"/>
  <c r="D351" i="16"/>
  <c r="C351" i="16" s="1"/>
  <c r="M351" i="16"/>
  <c r="N225" i="15"/>
  <c r="K225" i="15"/>
  <c r="L225" i="15"/>
  <c r="I225" i="15"/>
  <c r="Q223" i="15"/>
  <c r="P223" i="15"/>
  <c r="O223" i="15"/>
  <c r="N223" i="15"/>
  <c r="L223" i="15"/>
  <c r="K223" i="15"/>
  <c r="J223" i="15"/>
  <c r="I223" i="15"/>
  <c r="Q221" i="15"/>
  <c r="P221" i="15"/>
  <c r="O221" i="15"/>
  <c r="N221" i="15"/>
  <c r="L221" i="15"/>
  <c r="K221" i="15"/>
  <c r="J221" i="15"/>
  <c r="J225" i="15" s="1"/>
  <c r="I221" i="15"/>
  <c r="M223" i="15"/>
  <c r="H223" i="15"/>
  <c r="G223" i="15"/>
  <c r="F223" i="15"/>
  <c r="E223" i="15"/>
  <c r="D223" i="15"/>
  <c r="C223" i="15" s="1"/>
  <c r="D214" i="15"/>
  <c r="O214" i="15"/>
  <c r="P214" i="15"/>
  <c r="Q214" i="15"/>
  <c r="N214" i="15"/>
  <c r="J214" i="15"/>
  <c r="K214" i="15"/>
  <c r="L214" i="15"/>
  <c r="I214" i="15"/>
  <c r="C119" i="15" l="1"/>
  <c r="G119" i="15"/>
  <c r="E119" i="15"/>
  <c r="F119" i="15"/>
  <c r="D119" i="15"/>
  <c r="O119" i="15"/>
  <c r="P119" i="15"/>
  <c r="Q119" i="15"/>
  <c r="N119" i="15"/>
  <c r="J119" i="15"/>
  <c r="K119" i="15"/>
  <c r="M118" i="15"/>
  <c r="H118" i="15"/>
  <c r="C118" i="15"/>
  <c r="C117" i="15"/>
  <c r="H117" i="15"/>
  <c r="M117" i="15"/>
  <c r="M116" i="15"/>
  <c r="H116" i="15"/>
  <c r="D156" i="15" l="1"/>
  <c r="E156" i="15"/>
  <c r="F156" i="15"/>
  <c r="G156" i="15"/>
  <c r="I155" i="15"/>
  <c r="D155" i="15"/>
  <c r="N156" i="15"/>
  <c r="O156" i="15"/>
  <c r="P156" i="15"/>
  <c r="Q156" i="15"/>
  <c r="I156" i="15"/>
  <c r="J156" i="15"/>
  <c r="K156" i="15"/>
  <c r="L156" i="15"/>
  <c r="I87" i="15"/>
  <c r="N23" i="15"/>
  <c r="I23" i="15"/>
  <c r="N165" i="15"/>
  <c r="M304" i="15" l="1"/>
  <c r="H304" i="15"/>
  <c r="I308" i="15"/>
  <c r="M299" i="14"/>
  <c r="H299" i="14"/>
  <c r="C307" i="15"/>
  <c r="C306" i="15"/>
  <c r="C305" i="15"/>
  <c r="C304" i="15"/>
  <c r="C303" i="15"/>
  <c r="C302" i="15"/>
  <c r="D302" i="14"/>
  <c r="C299" i="14"/>
  <c r="P346" i="15" l="1"/>
  <c r="M346" i="15" s="1"/>
  <c r="K346" i="15"/>
  <c r="H346" i="15" s="1"/>
  <c r="F346" i="15"/>
  <c r="C346" i="15"/>
  <c r="M340" i="15"/>
  <c r="H340" i="15"/>
  <c r="C340" i="15"/>
  <c r="M339" i="15"/>
  <c r="H339" i="15"/>
  <c r="C339" i="15"/>
  <c r="M338" i="15"/>
  <c r="H338" i="15"/>
  <c r="C338" i="15"/>
  <c r="M337" i="15"/>
  <c r="H337" i="15"/>
  <c r="C337" i="15"/>
  <c r="M336" i="15"/>
  <c r="H336" i="15"/>
  <c r="C336" i="15"/>
  <c r="M335" i="15"/>
  <c r="H335" i="15"/>
  <c r="C335" i="15"/>
  <c r="Q334" i="15"/>
  <c r="P334" i="15"/>
  <c r="O334" i="15"/>
  <c r="N334" i="15"/>
  <c r="M334" i="15" s="1"/>
  <c r="L334" i="15"/>
  <c r="K334" i="15"/>
  <c r="J334" i="15"/>
  <c r="I334" i="15"/>
  <c r="G334" i="15"/>
  <c r="F334" i="15"/>
  <c r="E334" i="15"/>
  <c r="D334" i="15"/>
  <c r="M333" i="15"/>
  <c r="H333" i="15"/>
  <c r="C333" i="15"/>
  <c r="M332" i="15"/>
  <c r="H332" i="15"/>
  <c r="C332" i="15"/>
  <c r="M331" i="15"/>
  <c r="H331" i="15"/>
  <c r="C331" i="15"/>
  <c r="M330" i="15"/>
  <c r="C330" i="15"/>
  <c r="M329" i="15"/>
  <c r="H329" i="15"/>
  <c r="C329" i="15"/>
  <c r="M328" i="15"/>
  <c r="H328" i="15"/>
  <c r="C328" i="15"/>
  <c r="M327" i="15"/>
  <c r="H327" i="15"/>
  <c r="C327" i="15"/>
  <c r="M326" i="15"/>
  <c r="H326" i="15"/>
  <c r="C326" i="15"/>
  <c r="M325" i="15"/>
  <c r="H325" i="15"/>
  <c r="C325" i="15"/>
  <c r="M324" i="15"/>
  <c r="H324" i="15"/>
  <c r="C324" i="15"/>
  <c r="M323" i="15"/>
  <c r="H323" i="15"/>
  <c r="C323" i="15"/>
  <c r="M322" i="15"/>
  <c r="H322" i="15"/>
  <c r="C322" i="15"/>
  <c r="M321" i="15"/>
  <c r="H321" i="15"/>
  <c r="C321" i="15"/>
  <c r="M320" i="15"/>
  <c r="H320" i="15"/>
  <c r="C320" i="15"/>
  <c r="M319" i="15"/>
  <c r="C319" i="15"/>
  <c r="M318" i="15"/>
  <c r="H318" i="15"/>
  <c r="C318" i="15"/>
  <c r="Q317" i="15"/>
  <c r="Q341" i="15" s="1"/>
  <c r="P317" i="15"/>
  <c r="P341" i="15" s="1"/>
  <c r="O317" i="15"/>
  <c r="N317" i="15"/>
  <c r="L317" i="15"/>
  <c r="L341" i="15" s="1"/>
  <c r="K317" i="15"/>
  <c r="K341" i="15" s="1"/>
  <c r="J317" i="15"/>
  <c r="J341" i="15" s="1"/>
  <c r="I317" i="15"/>
  <c r="I341" i="15" s="1"/>
  <c r="G317" i="15"/>
  <c r="G341" i="15" s="1"/>
  <c r="F317" i="15"/>
  <c r="F341" i="15" s="1"/>
  <c r="E317" i="15"/>
  <c r="D317" i="15"/>
  <c r="D341" i="15" s="1"/>
  <c r="Q315" i="15"/>
  <c r="P315" i="15"/>
  <c r="O315" i="15"/>
  <c r="N315" i="15"/>
  <c r="L315" i="15"/>
  <c r="K315" i="15"/>
  <c r="J315" i="15"/>
  <c r="I315" i="15"/>
  <c r="H315" i="15"/>
  <c r="G315" i="15"/>
  <c r="F315" i="15"/>
  <c r="E315" i="15"/>
  <c r="D315" i="15"/>
  <c r="Q308" i="15"/>
  <c r="P308" i="15"/>
  <c r="O308" i="15"/>
  <c r="N308" i="15"/>
  <c r="L308" i="15"/>
  <c r="K308" i="15"/>
  <c r="J308" i="15"/>
  <c r="G308" i="15"/>
  <c r="F308" i="15"/>
  <c r="E308" i="15"/>
  <c r="D308" i="15"/>
  <c r="M307" i="15"/>
  <c r="H307" i="15"/>
  <c r="M306" i="15"/>
  <c r="H306" i="15"/>
  <c r="M305" i="15"/>
  <c r="H305" i="15"/>
  <c r="M303" i="15"/>
  <c r="H303" i="15"/>
  <c r="M302" i="15"/>
  <c r="H302" i="15"/>
  <c r="Q300" i="15"/>
  <c r="P300" i="15"/>
  <c r="O300" i="15"/>
  <c r="N300" i="15"/>
  <c r="L300" i="15"/>
  <c r="K300" i="15"/>
  <c r="J300" i="15"/>
  <c r="I300" i="15"/>
  <c r="G300" i="15"/>
  <c r="F300" i="15"/>
  <c r="E300" i="15"/>
  <c r="D300" i="15"/>
  <c r="M295" i="15"/>
  <c r="H295" i="15"/>
  <c r="C295" i="15"/>
  <c r="Q292" i="15"/>
  <c r="P292" i="15"/>
  <c r="O292" i="15"/>
  <c r="N292" i="15"/>
  <c r="L292" i="15"/>
  <c r="K292" i="15"/>
  <c r="J292" i="15"/>
  <c r="I292" i="15"/>
  <c r="H292" i="15" s="1"/>
  <c r="G292" i="15"/>
  <c r="F292" i="15"/>
  <c r="E292" i="15"/>
  <c r="D292" i="15"/>
  <c r="M291" i="15"/>
  <c r="H291" i="15"/>
  <c r="C291" i="15"/>
  <c r="M290" i="15"/>
  <c r="H290" i="15"/>
  <c r="C290" i="15"/>
  <c r="Q288" i="15"/>
  <c r="P288" i="15"/>
  <c r="O288" i="15"/>
  <c r="N288" i="15"/>
  <c r="L288" i="15"/>
  <c r="K288" i="15"/>
  <c r="J288" i="15"/>
  <c r="I288" i="15"/>
  <c r="G288" i="15"/>
  <c r="F288" i="15"/>
  <c r="E288" i="15"/>
  <c r="C288" i="15" s="1"/>
  <c r="D288" i="15"/>
  <c r="M287" i="15"/>
  <c r="H287" i="15"/>
  <c r="C287" i="15"/>
  <c r="M286" i="15"/>
  <c r="H286" i="15"/>
  <c r="C286" i="15"/>
  <c r="M283" i="15"/>
  <c r="H283" i="15"/>
  <c r="C283" i="15"/>
  <c r="Q282" i="15"/>
  <c r="P282" i="15"/>
  <c r="O282" i="15"/>
  <c r="N282" i="15"/>
  <c r="L282" i="15"/>
  <c r="K282" i="15"/>
  <c r="J282" i="15"/>
  <c r="I282" i="15"/>
  <c r="G282" i="15"/>
  <c r="F282" i="15"/>
  <c r="E282" i="15"/>
  <c r="D282" i="15"/>
  <c r="M281" i="15"/>
  <c r="H281" i="15"/>
  <c r="C281" i="15"/>
  <c r="Q280" i="15"/>
  <c r="P280" i="15"/>
  <c r="O280" i="15"/>
  <c r="N280" i="15"/>
  <c r="L280" i="15"/>
  <c r="K280" i="15"/>
  <c r="J280" i="15"/>
  <c r="I280" i="15"/>
  <c r="G280" i="15"/>
  <c r="F280" i="15"/>
  <c r="E280" i="15"/>
  <c r="D280" i="15"/>
  <c r="M279" i="15"/>
  <c r="H279" i="15"/>
  <c r="C279" i="15"/>
  <c r="M276" i="15"/>
  <c r="H276" i="15"/>
  <c r="C276" i="15"/>
  <c r="C275" i="15"/>
  <c r="M274" i="15"/>
  <c r="H274" i="15"/>
  <c r="C274" i="15"/>
  <c r="M273" i="15"/>
  <c r="H273" i="15"/>
  <c r="C273" i="15"/>
  <c r="M272" i="15"/>
  <c r="H272" i="15"/>
  <c r="C272" i="15"/>
  <c r="M271" i="15"/>
  <c r="H271" i="15"/>
  <c r="C271" i="15"/>
  <c r="Q270" i="15"/>
  <c r="Q265" i="15" s="1"/>
  <c r="Q284" i="15" s="1"/>
  <c r="P270" i="15"/>
  <c r="O270" i="15"/>
  <c r="N270" i="15"/>
  <c r="M270" i="15" s="1"/>
  <c r="L270" i="15"/>
  <c r="K270" i="15"/>
  <c r="J270" i="15"/>
  <c r="J265" i="15" s="1"/>
  <c r="J284" i="15" s="1"/>
  <c r="I270" i="15"/>
  <c r="I265" i="15" s="1"/>
  <c r="G270" i="15"/>
  <c r="F270" i="15"/>
  <c r="F265" i="15" s="1"/>
  <c r="F284" i="15" s="1"/>
  <c r="E270" i="15"/>
  <c r="D270" i="15"/>
  <c r="C270" i="15"/>
  <c r="M269" i="15"/>
  <c r="H269" i="15"/>
  <c r="C269" i="15"/>
  <c r="M268" i="15"/>
  <c r="H268" i="15"/>
  <c r="C268" i="15"/>
  <c r="M267" i="15"/>
  <c r="H267" i="15"/>
  <c r="C267" i="15"/>
  <c r="M266" i="15"/>
  <c r="H266" i="15"/>
  <c r="C266" i="15"/>
  <c r="P265" i="15"/>
  <c r="O265" i="15"/>
  <c r="O284" i="15" s="1"/>
  <c r="L265" i="15"/>
  <c r="K265" i="15"/>
  <c r="K284" i="15" s="1"/>
  <c r="G265" i="15"/>
  <c r="G284" i="15" s="1"/>
  <c r="E265" i="15"/>
  <c r="D265" i="15"/>
  <c r="D284" i="15" s="1"/>
  <c r="M262" i="15"/>
  <c r="H262" i="15"/>
  <c r="C262" i="15"/>
  <c r="M261" i="15"/>
  <c r="H261" i="15"/>
  <c r="C261" i="15"/>
  <c r="M260" i="15"/>
  <c r="H260" i="15"/>
  <c r="C260" i="15"/>
  <c r="M259" i="15"/>
  <c r="H259" i="15"/>
  <c r="C259" i="15"/>
  <c r="M258" i="15"/>
  <c r="H258" i="15"/>
  <c r="C258" i="15"/>
  <c r="Q257" i="15"/>
  <c r="Q263" i="15" s="1"/>
  <c r="P257" i="15"/>
  <c r="P263" i="15" s="1"/>
  <c r="O257" i="15"/>
  <c r="O263" i="15" s="1"/>
  <c r="N257" i="15"/>
  <c r="N263" i="15" s="1"/>
  <c r="M263" i="15" s="1"/>
  <c r="L257" i="15"/>
  <c r="L263" i="15" s="1"/>
  <c r="K257" i="15"/>
  <c r="K263" i="15" s="1"/>
  <c r="J257" i="15"/>
  <c r="J263" i="15" s="1"/>
  <c r="I257" i="15"/>
  <c r="I263" i="15" s="1"/>
  <c r="H263" i="15" s="1"/>
  <c r="G257" i="15"/>
  <c r="G263" i="15" s="1"/>
  <c r="F257" i="15"/>
  <c r="F263" i="15" s="1"/>
  <c r="E257" i="15"/>
  <c r="E263" i="15" s="1"/>
  <c r="D257" i="15"/>
  <c r="M254" i="15"/>
  <c r="H254" i="15"/>
  <c r="C254" i="15"/>
  <c r="M253" i="15"/>
  <c r="H253" i="15"/>
  <c r="C253" i="15"/>
  <c r="M252" i="15"/>
  <c r="H252" i="15"/>
  <c r="C252" i="15"/>
  <c r="M251" i="15"/>
  <c r="H251" i="15"/>
  <c r="C251" i="15"/>
  <c r="M250" i="15"/>
  <c r="H250" i="15"/>
  <c r="C250" i="15"/>
  <c r="M249" i="15"/>
  <c r="H249" i="15"/>
  <c r="C249" i="15"/>
  <c r="M248" i="15"/>
  <c r="H248" i="15"/>
  <c r="C248" i="15"/>
  <c r="M247" i="15"/>
  <c r="H247" i="15"/>
  <c r="C247" i="15"/>
  <c r="Q246" i="15"/>
  <c r="P246" i="15"/>
  <c r="O246" i="15"/>
  <c r="N246" i="15"/>
  <c r="L246" i="15"/>
  <c r="K246" i="15"/>
  <c r="J246" i="15"/>
  <c r="I246" i="15"/>
  <c r="I255" i="15" s="1"/>
  <c r="G246" i="15"/>
  <c r="F246" i="15"/>
  <c r="E246" i="15"/>
  <c r="D246" i="15"/>
  <c r="C246" i="15" s="1"/>
  <c r="M245" i="15"/>
  <c r="H245" i="15"/>
  <c r="C245" i="15"/>
  <c r="M244" i="15"/>
  <c r="H244" i="15"/>
  <c r="C244" i="15"/>
  <c r="M243" i="15"/>
  <c r="H243" i="15"/>
  <c r="C243" i="15"/>
  <c r="M242" i="15"/>
  <c r="H242" i="15"/>
  <c r="C242" i="15"/>
  <c r="M241" i="15"/>
  <c r="H241" i="15"/>
  <c r="C241" i="15"/>
  <c r="M240" i="15"/>
  <c r="H240" i="15"/>
  <c r="C240" i="15"/>
  <c r="M239" i="15"/>
  <c r="H239" i="15"/>
  <c r="C239" i="15"/>
  <c r="Q237" i="15"/>
  <c r="P237" i="15"/>
  <c r="P255" i="15" s="1"/>
  <c r="P345" i="15" s="1"/>
  <c r="O237" i="15"/>
  <c r="N237" i="15"/>
  <c r="L237" i="15"/>
  <c r="L255" i="15" s="1"/>
  <c r="L345" i="15" s="1"/>
  <c r="K237" i="15"/>
  <c r="K255" i="15" s="1"/>
  <c r="K345" i="15" s="1"/>
  <c r="J237" i="15"/>
  <c r="I237" i="15"/>
  <c r="G237" i="15"/>
  <c r="G255" i="15" s="1"/>
  <c r="F237" i="15"/>
  <c r="E237" i="15"/>
  <c r="E255" i="15" s="1"/>
  <c r="E345" i="15" s="1"/>
  <c r="C345" i="15" s="1"/>
  <c r="D237" i="15"/>
  <c r="D255" i="15" s="1"/>
  <c r="M234" i="15"/>
  <c r="H234" i="15"/>
  <c r="C234" i="15"/>
  <c r="M233" i="15"/>
  <c r="H233" i="15"/>
  <c r="C233" i="15"/>
  <c r="Q232" i="15"/>
  <c r="P232" i="15"/>
  <c r="O232" i="15"/>
  <c r="N232" i="15"/>
  <c r="M232" i="15"/>
  <c r="L232" i="15"/>
  <c r="K232" i="15"/>
  <c r="J232" i="15"/>
  <c r="I232" i="15"/>
  <c r="G232" i="15"/>
  <c r="F232" i="15"/>
  <c r="E232" i="15"/>
  <c r="D232" i="15"/>
  <c r="M231" i="15"/>
  <c r="H231" i="15"/>
  <c r="C231" i="15"/>
  <c r="Q230" i="15"/>
  <c r="P230" i="15"/>
  <c r="O230" i="15"/>
  <c r="N230" i="15"/>
  <c r="M230" i="15" s="1"/>
  <c r="L230" i="15"/>
  <c r="K230" i="15"/>
  <c r="J230" i="15"/>
  <c r="I230" i="15"/>
  <c r="G230" i="15"/>
  <c r="F230" i="15"/>
  <c r="E230" i="15"/>
  <c r="D230" i="15"/>
  <c r="M229" i="15"/>
  <c r="H229" i="15"/>
  <c r="C229" i="15"/>
  <c r="Q228" i="15"/>
  <c r="P228" i="15"/>
  <c r="O228" i="15"/>
  <c r="N228" i="15"/>
  <c r="L228" i="15"/>
  <c r="L235" i="15" s="1"/>
  <c r="K228" i="15"/>
  <c r="J228" i="15"/>
  <c r="I228" i="15"/>
  <c r="G228" i="15"/>
  <c r="F228" i="15"/>
  <c r="E228" i="15"/>
  <c r="E235" i="15" s="1"/>
  <c r="D228" i="15"/>
  <c r="M227" i="15"/>
  <c r="H227" i="15"/>
  <c r="C227" i="15"/>
  <c r="M222" i="15"/>
  <c r="H222" i="15"/>
  <c r="C222" i="15"/>
  <c r="H221" i="15"/>
  <c r="G221" i="15"/>
  <c r="F221" i="15"/>
  <c r="E221" i="15"/>
  <c r="D221" i="15"/>
  <c r="D225" i="15" s="1"/>
  <c r="M220" i="15"/>
  <c r="H220" i="15"/>
  <c r="C220" i="15"/>
  <c r="M219" i="15"/>
  <c r="H219" i="15"/>
  <c r="C219" i="15"/>
  <c r="M218" i="15"/>
  <c r="H218" i="15"/>
  <c r="C218" i="15"/>
  <c r="M217" i="15"/>
  <c r="H217" i="15"/>
  <c r="C217" i="15"/>
  <c r="M216" i="15"/>
  <c r="H216" i="15"/>
  <c r="C216" i="15"/>
  <c r="M215" i="15"/>
  <c r="H215" i="15"/>
  <c r="C215" i="15"/>
  <c r="G214" i="15"/>
  <c r="F214" i="15"/>
  <c r="E214" i="15"/>
  <c r="M213" i="15"/>
  <c r="H213" i="15"/>
  <c r="C213" i="15"/>
  <c r="M212" i="15"/>
  <c r="H212" i="15"/>
  <c r="C212" i="15"/>
  <c r="M211" i="15"/>
  <c r="H211" i="15"/>
  <c r="C211" i="15"/>
  <c r="Q210" i="15"/>
  <c r="P210" i="15"/>
  <c r="P225" i="15" s="1"/>
  <c r="O210" i="15"/>
  <c r="M210" i="15" s="1"/>
  <c r="N210" i="15"/>
  <c r="L210" i="15"/>
  <c r="K210" i="15"/>
  <c r="J210" i="15"/>
  <c r="I210" i="15"/>
  <c r="G210" i="15"/>
  <c r="F210" i="15"/>
  <c r="F225" i="15" s="1"/>
  <c r="E210" i="15"/>
  <c r="D210" i="15"/>
  <c r="M207" i="15"/>
  <c r="H207" i="15"/>
  <c r="C207" i="15"/>
  <c r="M206" i="15"/>
  <c r="H206" i="15"/>
  <c r="C206" i="15"/>
  <c r="M205" i="15"/>
  <c r="H205" i="15"/>
  <c r="C205" i="15"/>
  <c r="Q204" i="15"/>
  <c r="P204" i="15"/>
  <c r="O204" i="15"/>
  <c r="N204" i="15"/>
  <c r="L204" i="15"/>
  <c r="K204" i="15"/>
  <c r="J204" i="15"/>
  <c r="I204" i="15"/>
  <c r="G204" i="15"/>
  <c r="F204" i="15"/>
  <c r="E204" i="15"/>
  <c r="C204" i="15" s="1"/>
  <c r="D204" i="15"/>
  <c r="M203" i="15"/>
  <c r="H203" i="15"/>
  <c r="C203" i="15"/>
  <c r="Q202" i="15"/>
  <c r="P202" i="15"/>
  <c r="O202" i="15"/>
  <c r="N202" i="15"/>
  <c r="L202" i="15"/>
  <c r="K202" i="15"/>
  <c r="J202" i="15"/>
  <c r="I202" i="15"/>
  <c r="G202" i="15"/>
  <c r="F202" i="15"/>
  <c r="E202" i="15"/>
  <c r="D202" i="15"/>
  <c r="M201" i="15"/>
  <c r="H201" i="15"/>
  <c r="C201" i="15"/>
  <c r="M200" i="15"/>
  <c r="H200" i="15"/>
  <c r="C200" i="15"/>
  <c r="Q199" i="15"/>
  <c r="P199" i="15"/>
  <c r="O199" i="15"/>
  <c r="N199" i="15"/>
  <c r="L199" i="15"/>
  <c r="K199" i="15"/>
  <c r="J199" i="15"/>
  <c r="I199" i="15"/>
  <c r="G199" i="15"/>
  <c r="F199" i="15"/>
  <c r="E199" i="15"/>
  <c r="D199" i="15"/>
  <c r="D198" i="15"/>
  <c r="D208" i="15" s="1"/>
  <c r="M197" i="15"/>
  <c r="H197" i="15"/>
  <c r="C197" i="15"/>
  <c r="M194" i="15"/>
  <c r="H194" i="15"/>
  <c r="C194" i="15"/>
  <c r="M193" i="15"/>
  <c r="H193" i="15"/>
  <c r="C193" i="15"/>
  <c r="M192" i="15"/>
  <c r="H192" i="15"/>
  <c r="C192" i="15"/>
  <c r="M191" i="15"/>
  <c r="H191" i="15"/>
  <c r="C191" i="15"/>
  <c r="M190" i="15"/>
  <c r="H190" i="15"/>
  <c r="C190" i="15"/>
  <c r="M189" i="15"/>
  <c r="H189" i="15"/>
  <c r="C189" i="15"/>
  <c r="M188" i="15"/>
  <c r="H188" i="15"/>
  <c r="C188" i="15"/>
  <c r="M187" i="15"/>
  <c r="H187" i="15"/>
  <c r="C187" i="15"/>
  <c r="Q186" i="15"/>
  <c r="P186" i="15"/>
  <c r="O186" i="15"/>
  <c r="N186" i="15"/>
  <c r="L186" i="15"/>
  <c r="K186" i="15"/>
  <c r="J186" i="15"/>
  <c r="I186" i="15"/>
  <c r="G186" i="15"/>
  <c r="F186" i="15"/>
  <c r="E186" i="15"/>
  <c r="D186" i="15"/>
  <c r="C186" i="15" s="1"/>
  <c r="M185" i="15"/>
  <c r="H185" i="15"/>
  <c r="C185" i="15"/>
  <c r="M184" i="15"/>
  <c r="H184" i="15"/>
  <c r="C184" i="15"/>
  <c r="Q183" i="15"/>
  <c r="P183" i="15"/>
  <c r="O183" i="15"/>
  <c r="N183" i="15"/>
  <c r="L183" i="15"/>
  <c r="K183" i="15"/>
  <c r="J183" i="15"/>
  <c r="I183" i="15"/>
  <c r="G183" i="15"/>
  <c r="F183" i="15"/>
  <c r="E183" i="15"/>
  <c r="D183" i="15"/>
  <c r="C183" i="15" s="1"/>
  <c r="M182" i="15"/>
  <c r="H182" i="15"/>
  <c r="C182" i="15"/>
  <c r="M181" i="15"/>
  <c r="H181" i="15"/>
  <c r="C181" i="15"/>
  <c r="M180" i="15"/>
  <c r="H180" i="15"/>
  <c r="C180" i="15"/>
  <c r="Q179" i="15"/>
  <c r="P179" i="15"/>
  <c r="P195" i="15" s="1"/>
  <c r="O179" i="15"/>
  <c r="N179" i="15"/>
  <c r="L179" i="15"/>
  <c r="K179" i="15"/>
  <c r="J179" i="15"/>
  <c r="I179" i="15"/>
  <c r="G179" i="15"/>
  <c r="F179" i="15"/>
  <c r="E179" i="15"/>
  <c r="D179" i="15"/>
  <c r="M178" i="15"/>
  <c r="H178" i="15"/>
  <c r="C178" i="15"/>
  <c r="M177" i="15"/>
  <c r="H177" i="15"/>
  <c r="C177" i="15"/>
  <c r="M176" i="15"/>
  <c r="H176" i="15"/>
  <c r="C176" i="15"/>
  <c r="M175" i="15"/>
  <c r="H175" i="15"/>
  <c r="C175" i="15"/>
  <c r="M174" i="15"/>
  <c r="H174" i="15"/>
  <c r="C174" i="15"/>
  <c r="M173" i="15"/>
  <c r="H173" i="15"/>
  <c r="C173" i="15"/>
  <c r="M172" i="15"/>
  <c r="H172" i="15"/>
  <c r="C172" i="15"/>
  <c r="M171" i="15"/>
  <c r="H171" i="15"/>
  <c r="C171" i="15"/>
  <c r="M170" i="15"/>
  <c r="H170" i="15"/>
  <c r="C170" i="15"/>
  <c r="M167" i="15"/>
  <c r="H167" i="15"/>
  <c r="C167" i="15"/>
  <c r="M166" i="15"/>
  <c r="H166" i="15"/>
  <c r="C166" i="15"/>
  <c r="Q165" i="15"/>
  <c r="P165" i="15"/>
  <c r="O165" i="15"/>
  <c r="L165" i="15"/>
  <c r="K165" i="15"/>
  <c r="J165" i="15"/>
  <c r="I165" i="15"/>
  <c r="H165" i="15"/>
  <c r="G165" i="15"/>
  <c r="F165" i="15"/>
  <c r="E165" i="15"/>
  <c r="D165" i="15"/>
  <c r="M164" i="15"/>
  <c r="H164" i="15"/>
  <c r="C164" i="15"/>
  <c r="Q163" i="15"/>
  <c r="P163" i="15"/>
  <c r="O163" i="15"/>
  <c r="N163" i="15"/>
  <c r="L163" i="15"/>
  <c r="K163" i="15"/>
  <c r="J163" i="15"/>
  <c r="I163" i="15"/>
  <c r="G163" i="15"/>
  <c r="F163" i="15"/>
  <c r="E163" i="15"/>
  <c r="D163" i="15"/>
  <c r="M162" i="15"/>
  <c r="H162" i="15"/>
  <c r="C162" i="15"/>
  <c r="M161" i="15"/>
  <c r="H161" i="15"/>
  <c r="C161" i="15"/>
  <c r="Q160" i="15"/>
  <c r="P160" i="15"/>
  <c r="O160" i="15"/>
  <c r="N160" i="15"/>
  <c r="L160" i="15"/>
  <c r="K160" i="15"/>
  <c r="J160" i="15"/>
  <c r="I160" i="15"/>
  <c r="G160" i="15"/>
  <c r="F160" i="15"/>
  <c r="E160" i="15"/>
  <c r="D160" i="15"/>
  <c r="M159" i="15"/>
  <c r="H159" i="15"/>
  <c r="C159" i="15"/>
  <c r="M158" i="15"/>
  <c r="H158" i="15"/>
  <c r="C158" i="15"/>
  <c r="M157" i="15"/>
  <c r="M156" i="15" s="1"/>
  <c r="H157" i="15"/>
  <c r="H156" i="15" s="1"/>
  <c r="C157" i="15"/>
  <c r="C156" i="15" s="1"/>
  <c r="Q155" i="15"/>
  <c r="P155" i="15"/>
  <c r="O155" i="15"/>
  <c r="N155" i="15"/>
  <c r="L155" i="15"/>
  <c r="K155" i="15"/>
  <c r="J155" i="15"/>
  <c r="G155" i="15"/>
  <c r="F155" i="15"/>
  <c r="E155" i="15"/>
  <c r="M154" i="15"/>
  <c r="H154" i="15"/>
  <c r="C154" i="15"/>
  <c r="M153" i="15"/>
  <c r="H153" i="15"/>
  <c r="C153" i="15"/>
  <c r="M152" i="15"/>
  <c r="H152" i="15"/>
  <c r="C152" i="15"/>
  <c r="M151" i="15"/>
  <c r="H151" i="15"/>
  <c r="C151" i="15"/>
  <c r="M150" i="15"/>
  <c r="H150" i="15"/>
  <c r="C150" i="15"/>
  <c r="M149" i="15"/>
  <c r="H149" i="15"/>
  <c r="C149" i="15"/>
  <c r="M148" i="15"/>
  <c r="H148" i="15"/>
  <c r="C148" i="15"/>
  <c r="M147" i="15"/>
  <c r="H147" i="15"/>
  <c r="C147" i="15"/>
  <c r="M146" i="15"/>
  <c r="H146" i="15"/>
  <c r="C146" i="15"/>
  <c r="C143" i="15"/>
  <c r="M142" i="15"/>
  <c r="H142" i="15"/>
  <c r="C142" i="15"/>
  <c r="M141" i="15"/>
  <c r="H141" i="15"/>
  <c r="C141" i="15"/>
  <c r="M140" i="15"/>
  <c r="H140" i="15"/>
  <c r="C140" i="15"/>
  <c r="Q139" i="15"/>
  <c r="Q144" i="15" s="1"/>
  <c r="P139" i="15"/>
  <c r="P144" i="15" s="1"/>
  <c r="O139" i="15"/>
  <c r="O144" i="15" s="1"/>
  <c r="N139" i="15"/>
  <c r="N144" i="15" s="1"/>
  <c r="L139" i="15"/>
  <c r="L144" i="15" s="1"/>
  <c r="K139" i="15"/>
  <c r="K144" i="15" s="1"/>
  <c r="J139" i="15"/>
  <c r="J144" i="15" s="1"/>
  <c r="I139" i="15"/>
  <c r="G139" i="15"/>
  <c r="G144" i="15" s="1"/>
  <c r="F139" i="15"/>
  <c r="F144" i="15" s="1"/>
  <c r="E139" i="15"/>
  <c r="E144" i="15" s="1"/>
  <c r="D139" i="15"/>
  <c r="D144" i="15" s="1"/>
  <c r="M136" i="15"/>
  <c r="H136" i="15"/>
  <c r="C136" i="15"/>
  <c r="Q135" i="15"/>
  <c r="P135" i="15"/>
  <c r="O135" i="15"/>
  <c r="N135" i="15"/>
  <c r="L135" i="15"/>
  <c r="K135" i="15"/>
  <c r="J135" i="15"/>
  <c r="I135" i="15"/>
  <c r="G135" i="15"/>
  <c r="F135" i="15"/>
  <c r="E135" i="15"/>
  <c r="D135" i="15"/>
  <c r="M134" i="15"/>
  <c r="H134" i="15"/>
  <c r="C134" i="15"/>
  <c r="M133" i="15"/>
  <c r="H133" i="15"/>
  <c r="C133" i="15"/>
  <c r="Q132" i="15"/>
  <c r="P132" i="15"/>
  <c r="O132" i="15"/>
  <c r="N132" i="15"/>
  <c r="M132" i="15" s="1"/>
  <c r="L132" i="15"/>
  <c r="K132" i="15"/>
  <c r="J132" i="15"/>
  <c r="I132" i="15"/>
  <c r="G132" i="15"/>
  <c r="F132" i="15"/>
  <c r="E132" i="15"/>
  <c r="D132" i="15"/>
  <c r="M131" i="15"/>
  <c r="H131" i="15"/>
  <c r="C131" i="15"/>
  <c r="M130" i="15"/>
  <c r="H130" i="15"/>
  <c r="C130" i="15"/>
  <c r="Q129" i="15"/>
  <c r="Q137" i="15" s="1"/>
  <c r="P129" i="15"/>
  <c r="O129" i="15"/>
  <c r="O137" i="15" s="1"/>
  <c r="N129" i="15"/>
  <c r="L129" i="15"/>
  <c r="K129" i="15"/>
  <c r="K137" i="15" s="1"/>
  <c r="J129" i="15"/>
  <c r="J137" i="15" s="1"/>
  <c r="I129" i="15"/>
  <c r="G129" i="15"/>
  <c r="G137" i="15" s="1"/>
  <c r="F129" i="15"/>
  <c r="E129" i="15"/>
  <c r="E137" i="15" s="1"/>
  <c r="D129" i="15"/>
  <c r="M126" i="15"/>
  <c r="H126" i="15"/>
  <c r="C126" i="15"/>
  <c r="M125" i="15"/>
  <c r="H125" i="15"/>
  <c r="C125" i="15"/>
  <c r="M124" i="15"/>
  <c r="H124" i="15"/>
  <c r="C124" i="15"/>
  <c r="Q123" i="15"/>
  <c r="Q127" i="15" s="1"/>
  <c r="P123" i="15"/>
  <c r="P127" i="15" s="1"/>
  <c r="O123" i="15"/>
  <c r="O127" i="15" s="1"/>
  <c r="N123" i="15"/>
  <c r="L123" i="15"/>
  <c r="L127" i="15" s="1"/>
  <c r="K123" i="15"/>
  <c r="K127" i="15" s="1"/>
  <c r="J123" i="15"/>
  <c r="J127" i="15" s="1"/>
  <c r="I123" i="15"/>
  <c r="I127" i="15" s="1"/>
  <c r="G123" i="15"/>
  <c r="G127" i="15" s="1"/>
  <c r="F123" i="15"/>
  <c r="F127" i="15" s="1"/>
  <c r="E123" i="15"/>
  <c r="E127" i="15" s="1"/>
  <c r="D123" i="15"/>
  <c r="R119" i="15"/>
  <c r="C116" i="15"/>
  <c r="M115" i="15"/>
  <c r="H115" i="15"/>
  <c r="C115" i="15"/>
  <c r="M114" i="15"/>
  <c r="H114" i="15"/>
  <c r="C114" i="15"/>
  <c r="M113" i="15"/>
  <c r="H113" i="15"/>
  <c r="C113" i="15"/>
  <c r="M112" i="15"/>
  <c r="H112" i="15"/>
  <c r="C112" i="15"/>
  <c r="M111" i="15"/>
  <c r="H111" i="15"/>
  <c r="C111" i="15"/>
  <c r="M110" i="15"/>
  <c r="H110" i="15"/>
  <c r="C110" i="15"/>
  <c r="M109" i="15"/>
  <c r="H109" i="15"/>
  <c r="C109" i="15"/>
  <c r="M108" i="15"/>
  <c r="H108" i="15"/>
  <c r="C108" i="15"/>
  <c r="M107" i="15"/>
  <c r="H107" i="15"/>
  <c r="C107" i="15"/>
  <c r="M106" i="15"/>
  <c r="H106" i="15"/>
  <c r="C106" i="15"/>
  <c r="M105" i="15"/>
  <c r="H105" i="15"/>
  <c r="C105" i="15"/>
  <c r="M104" i="15"/>
  <c r="H104" i="15"/>
  <c r="C104" i="15"/>
  <c r="Q103" i="15"/>
  <c r="P103" i="15"/>
  <c r="O103" i="15"/>
  <c r="N103" i="15"/>
  <c r="L103" i="15"/>
  <c r="K103" i="15"/>
  <c r="J103" i="15"/>
  <c r="I103" i="15"/>
  <c r="G103" i="15"/>
  <c r="F103" i="15"/>
  <c r="E103" i="15"/>
  <c r="D103" i="15"/>
  <c r="M102" i="15"/>
  <c r="H102" i="15"/>
  <c r="C102" i="15"/>
  <c r="Q101" i="15"/>
  <c r="P101" i="15"/>
  <c r="O101" i="15"/>
  <c r="N101" i="15"/>
  <c r="M101" i="15" s="1"/>
  <c r="L101" i="15"/>
  <c r="K101" i="15"/>
  <c r="J101" i="15"/>
  <c r="H101" i="15" s="1"/>
  <c r="I101" i="15"/>
  <c r="G101" i="15"/>
  <c r="F101" i="15"/>
  <c r="E101" i="15"/>
  <c r="D101" i="15"/>
  <c r="M100" i="15"/>
  <c r="H100" i="15"/>
  <c r="C100" i="15"/>
  <c r="M99" i="15"/>
  <c r="H99" i="15"/>
  <c r="C99" i="15"/>
  <c r="M98" i="15"/>
  <c r="H98" i="15"/>
  <c r="C98" i="15"/>
  <c r="M97" i="15"/>
  <c r="H97" i="15"/>
  <c r="C97" i="15"/>
  <c r="M96" i="15"/>
  <c r="H96" i="15"/>
  <c r="C96" i="15"/>
  <c r="Q95" i="15"/>
  <c r="P95" i="15"/>
  <c r="O95" i="15"/>
  <c r="N95" i="15"/>
  <c r="L95" i="15"/>
  <c r="K95" i="15"/>
  <c r="J95" i="15"/>
  <c r="I95" i="15"/>
  <c r="G95" i="15"/>
  <c r="F95" i="15"/>
  <c r="E95" i="15"/>
  <c r="D95" i="15"/>
  <c r="M94" i="15"/>
  <c r="H94" i="15"/>
  <c r="C94" i="15"/>
  <c r="M93" i="15"/>
  <c r="H93" i="15"/>
  <c r="C93" i="15"/>
  <c r="M92" i="15"/>
  <c r="H92" i="15"/>
  <c r="C92" i="15"/>
  <c r="M91" i="15"/>
  <c r="H91" i="15"/>
  <c r="C91" i="15"/>
  <c r="M90" i="15"/>
  <c r="H90" i="15"/>
  <c r="C90" i="15"/>
  <c r="M89" i="15"/>
  <c r="H89" i="15"/>
  <c r="C89" i="15"/>
  <c r="M88" i="15"/>
  <c r="H88" i="15"/>
  <c r="C88" i="15"/>
  <c r="Q87" i="15"/>
  <c r="P87" i="15"/>
  <c r="O87" i="15"/>
  <c r="N87" i="15"/>
  <c r="L87" i="15"/>
  <c r="K87" i="15"/>
  <c r="J87" i="15"/>
  <c r="G87" i="15"/>
  <c r="F87" i="15"/>
  <c r="E87" i="15"/>
  <c r="D87" i="15"/>
  <c r="M86" i="15"/>
  <c r="H86" i="15"/>
  <c r="C86" i="15"/>
  <c r="M85" i="15"/>
  <c r="H85" i="15"/>
  <c r="C85" i="15"/>
  <c r="M84" i="15"/>
  <c r="H84" i="15"/>
  <c r="C84" i="15"/>
  <c r="Q83" i="15"/>
  <c r="P83" i="15"/>
  <c r="O83" i="15"/>
  <c r="N83" i="15"/>
  <c r="L83" i="15"/>
  <c r="L119" i="15" s="1"/>
  <c r="K83" i="15"/>
  <c r="J83" i="15"/>
  <c r="I83" i="15"/>
  <c r="G83" i="15"/>
  <c r="F83" i="15"/>
  <c r="E83" i="15"/>
  <c r="D83" i="15"/>
  <c r="M80" i="15"/>
  <c r="H80" i="15"/>
  <c r="C80" i="15"/>
  <c r="M79" i="15"/>
  <c r="H79" i="15"/>
  <c r="C79" i="15"/>
  <c r="M78" i="15"/>
  <c r="H78" i="15"/>
  <c r="C78" i="15"/>
  <c r="M77" i="15"/>
  <c r="H77" i="15"/>
  <c r="C77" i="15"/>
  <c r="Q76" i="15"/>
  <c r="P76" i="15"/>
  <c r="O76" i="15"/>
  <c r="O75" i="15" s="1"/>
  <c r="N76" i="15"/>
  <c r="N75" i="15" s="1"/>
  <c r="L76" i="15"/>
  <c r="L75" i="15" s="1"/>
  <c r="K76" i="15"/>
  <c r="K75" i="15" s="1"/>
  <c r="J76" i="15"/>
  <c r="I76" i="15"/>
  <c r="G76" i="15"/>
  <c r="G75" i="15" s="1"/>
  <c r="F76" i="15"/>
  <c r="E76" i="15"/>
  <c r="E75" i="15" s="1"/>
  <c r="D76" i="15"/>
  <c r="Q75" i="15"/>
  <c r="P75" i="15"/>
  <c r="J75" i="15"/>
  <c r="F75" i="15"/>
  <c r="M74" i="15"/>
  <c r="H74" i="15"/>
  <c r="C74" i="15"/>
  <c r="M73" i="15"/>
  <c r="H73" i="15"/>
  <c r="C73" i="15"/>
  <c r="M72" i="15"/>
  <c r="H72" i="15"/>
  <c r="C72" i="15"/>
  <c r="M71" i="15"/>
  <c r="H71" i="15"/>
  <c r="C71" i="15"/>
  <c r="Q70" i="15"/>
  <c r="Q69" i="15" s="1"/>
  <c r="P70" i="15"/>
  <c r="O70" i="15"/>
  <c r="O69" i="15" s="1"/>
  <c r="N70" i="15"/>
  <c r="N69" i="15" s="1"/>
  <c r="L70" i="15"/>
  <c r="L69" i="15" s="1"/>
  <c r="K70" i="15"/>
  <c r="J70" i="15"/>
  <c r="J69" i="15" s="1"/>
  <c r="I70" i="15"/>
  <c r="G70" i="15"/>
  <c r="F70" i="15"/>
  <c r="F69" i="15" s="1"/>
  <c r="E70" i="15"/>
  <c r="C70" i="15" s="1"/>
  <c r="D70" i="15"/>
  <c r="D69" i="15" s="1"/>
  <c r="P69" i="15"/>
  <c r="K69" i="15"/>
  <c r="I69" i="15"/>
  <c r="G69" i="15"/>
  <c r="M68" i="15"/>
  <c r="H68" i="15"/>
  <c r="C68" i="15"/>
  <c r="Q67" i="15"/>
  <c r="P67" i="15"/>
  <c r="O67" i="15"/>
  <c r="N67" i="15"/>
  <c r="L67" i="15"/>
  <c r="K67" i="15"/>
  <c r="K66" i="15" s="1"/>
  <c r="J67" i="15"/>
  <c r="I67" i="15"/>
  <c r="G67" i="15"/>
  <c r="F67" i="15"/>
  <c r="E67" i="15"/>
  <c r="D67" i="15"/>
  <c r="Q66" i="15"/>
  <c r="M65" i="15"/>
  <c r="H65" i="15"/>
  <c r="C65" i="15"/>
  <c r="M64" i="15"/>
  <c r="H64" i="15"/>
  <c r="C64" i="15"/>
  <c r="M63" i="15"/>
  <c r="H63" i="15"/>
  <c r="C63" i="15"/>
  <c r="M62" i="15"/>
  <c r="H62" i="15"/>
  <c r="C62" i="15"/>
  <c r="M61" i="15"/>
  <c r="H61" i="15"/>
  <c r="C61" i="15"/>
  <c r="M60" i="15"/>
  <c r="H60" i="15"/>
  <c r="C60" i="15"/>
  <c r="M59" i="15"/>
  <c r="H59" i="15"/>
  <c r="C59" i="15"/>
  <c r="M58" i="15"/>
  <c r="H58" i="15"/>
  <c r="C58" i="15"/>
  <c r="M57" i="15"/>
  <c r="H57" i="15"/>
  <c r="C57" i="15"/>
  <c r="Q56" i="15"/>
  <c r="P56" i="15"/>
  <c r="O56" i="15"/>
  <c r="N56" i="15"/>
  <c r="L56" i="15"/>
  <c r="K56" i="15"/>
  <c r="J56" i="15"/>
  <c r="I56" i="15"/>
  <c r="H56" i="15" s="1"/>
  <c r="G56" i="15"/>
  <c r="F56" i="15"/>
  <c r="E56" i="15"/>
  <c r="C56" i="15" s="1"/>
  <c r="D56" i="15"/>
  <c r="M55" i="15"/>
  <c r="H55" i="15"/>
  <c r="C55" i="15"/>
  <c r="M54" i="15"/>
  <c r="H54" i="15"/>
  <c r="C54" i="15"/>
  <c r="M53" i="15"/>
  <c r="H53" i="15"/>
  <c r="C53" i="15"/>
  <c r="M52" i="15"/>
  <c r="H52" i="15"/>
  <c r="C52" i="15"/>
  <c r="M51" i="15"/>
  <c r="H51" i="15"/>
  <c r="C51" i="15"/>
  <c r="M50" i="15"/>
  <c r="H50" i="15"/>
  <c r="C50" i="15"/>
  <c r="M49" i="15"/>
  <c r="H49" i="15"/>
  <c r="C49" i="15"/>
  <c r="M48" i="15"/>
  <c r="H48" i="15"/>
  <c r="C48" i="15"/>
  <c r="Q47" i="15"/>
  <c r="Q45" i="15" s="1"/>
  <c r="Q44" i="15" s="1"/>
  <c r="P47" i="15"/>
  <c r="O47" i="15"/>
  <c r="N47" i="15"/>
  <c r="L47" i="15"/>
  <c r="L45" i="15" s="1"/>
  <c r="L44" i="15" s="1"/>
  <c r="K47" i="15"/>
  <c r="J47" i="15"/>
  <c r="J45" i="15" s="1"/>
  <c r="J44" i="15" s="1"/>
  <c r="G47" i="15"/>
  <c r="G45" i="15" s="1"/>
  <c r="F47" i="15"/>
  <c r="F45" i="15" s="1"/>
  <c r="E47" i="15"/>
  <c r="C47" i="15" s="1"/>
  <c r="D47" i="15"/>
  <c r="M46" i="15"/>
  <c r="H46" i="15"/>
  <c r="C46" i="15"/>
  <c r="P45" i="15"/>
  <c r="P44" i="15" s="1"/>
  <c r="O45" i="15"/>
  <c r="O44" i="15" s="1"/>
  <c r="K45" i="15"/>
  <c r="K44" i="15" s="1"/>
  <c r="E45" i="15"/>
  <c r="D45" i="15"/>
  <c r="D44" i="15" s="1"/>
  <c r="G44" i="15"/>
  <c r="M43" i="15"/>
  <c r="H43" i="15"/>
  <c r="C43" i="15"/>
  <c r="M42" i="15"/>
  <c r="H42" i="15"/>
  <c r="C42" i="15"/>
  <c r="Q39" i="15"/>
  <c r="P39" i="15"/>
  <c r="L39" i="15"/>
  <c r="K39" i="15"/>
  <c r="G39" i="15"/>
  <c r="G37" i="15" s="1"/>
  <c r="F39" i="15"/>
  <c r="M38" i="15"/>
  <c r="H38" i="15"/>
  <c r="C38" i="15"/>
  <c r="Q37" i="15"/>
  <c r="P37" i="15"/>
  <c r="O37" i="15"/>
  <c r="N37" i="15"/>
  <c r="M37" i="15" s="1"/>
  <c r="L37" i="15"/>
  <c r="J37" i="15"/>
  <c r="I37" i="15"/>
  <c r="E37" i="15"/>
  <c r="D37" i="15"/>
  <c r="M36" i="15"/>
  <c r="H36" i="15"/>
  <c r="C36" i="15"/>
  <c r="Q35" i="15"/>
  <c r="P35" i="15"/>
  <c r="O35" i="15"/>
  <c r="N35" i="15"/>
  <c r="L35" i="15"/>
  <c r="L33" i="15" s="1"/>
  <c r="K35" i="15"/>
  <c r="K33" i="15" s="1"/>
  <c r="J35" i="15"/>
  <c r="J33" i="15" s="1"/>
  <c r="I35" i="15"/>
  <c r="G35" i="15"/>
  <c r="G33" i="15" s="1"/>
  <c r="F35" i="15"/>
  <c r="F33" i="15" s="1"/>
  <c r="E35" i="15"/>
  <c r="E33" i="15" s="1"/>
  <c r="D35" i="15"/>
  <c r="Q33" i="15"/>
  <c r="P33" i="15"/>
  <c r="N33" i="15"/>
  <c r="M32" i="15"/>
  <c r="H32" i="15"/>
  <c r="C32" i="15"/>
  <c r="Q31" i="15"/>
  <c r="P31" i="15"/>
  <c r="O31" i="15"/>
  <c r="N31" i="15"/>
  <c r="L31" i="15"/>
  <c r="K31" i="15"/>
  <c r="J31" i="15"/>
  <c r="I31" i="15"/>
  <c r="H31" i="15" s="1"/>
  <c r="G31" i="15"/>
  <c r="F31" i="15"/>
  <c r="E31" i="15"/>
  <c r="D31" i="15"/>
  <c r="M30" i="15"/>
  <c r="H30" i="15"/>
  <c r="C30" i="15"/>
  <c r="M29" i="15"/>
  <c r="H29" i="15"/>
  <c r="C29" i="15"/>
  <c r="M28" i="15"/>
  <c r="H28" i="15"/>
  <c r="C28" i="15"/>
  <c r="M27" i="15"/>
  <c r="H27" i="15"/>
  <c r="C27" i="15"/>
  <c r="Q26" i="15"/>
  <c r="P26" i="15"/>
  <c r="P25" i="15" s="1"/>
  <c r="O26" i="15"/>
  <c r="O25" i="15" s="1"/>
  <c r="N26" i="15"/>
  <c r="N25" i="15" s="1"/>
  <c r="L26" i="15"/>
  <c r="L25" i="15" s="1"/>
  <c r="L21" i="15" s="1"/>
  <c r="K26" i="15"/>
  <c r="K25" i="15" s="1"/>
  <c r="J26" i="15"/>
  <c r="I26" i="15"/>
  <c r="H26" i="15" s="1"/>
  <c r="G26" i="15"/>
  <c r="F26" i="15"/>
  <c r="F25" i="15" s="1"/>
  <c r="E26" i="15"/>
  <c r="D26" i="15"/>
  <c r="Q25" i="15"/>
  <c r="J25" i="15"/>
  <c r="G25" i="15"/>
  <c r="G21" i="15" s="1"/>
  <c r="D25" i="15"/>
  <c r="M24" i="15"/>
  <c r="H24" i="15"/>
  <c r="C24" i="15"/>
  <c r="M23" i="15"/>
  <c r="H23" i="15"/>
  <c r="D23" i="15"/>
  <c r="C23" i="15" s="1"/>
  <c r="Q22" i="15"/>
  <c r="Q21" i="15" s="1"/>
  <c r="Q81" i="15" s="1"/>
  <c r="P22" i="15"/>
  <c r="O22" i="15"/>
  <c r="N22" i="15"/>
  <c r="L22" i="15"/>
  <c r="K22" i="15"/>
  <c r="J22" i="15"/>
  <c r="J21" i="15" s="1"/>
  <c r="I22" i="15"/>
  <c r="G22" i="15"/>
  <c r="F22" i="15"/>
  <c r="E22" i="15"/>
  <c r="D22" i="15"/>
  <c r="Q19" i="15"/>
  <c r="L19" i="15"/>
  <c r="G19" i="15"/>
  <c r="M17" i="15"/>
  <c r="H17" i="15"/>
  <c r="C17" i="15"/>
  <c r="M16" i="15"/>
  <c r="H16" i="15"/>
  <c r="C16" i="15"/>
  <c r="M15" i="15"/>
  <c r="H15" i="15"/>
  <c r="C15" i="15"/>
  <c r="P14" i="15"/>
  <c r="O14" i="15"/>
  <c r="N14" i="15"/>
  <c r="K14" i="15"/>
  <c r="J14" i="15"/>
  <c r="I14" i="15"/>
  <c r="F14" i="15"/>
  <c r="E14" i="15"/>
  <c r="D14" i="15"/>
  <c r="M13" i="15"/>
  <c r="H13" i="15"/>
  <c r="C13" i="15"/>
  <c r="M12" i="15"/>
  <c r="H12" i="15"/>
  <c r="C12" i="15"/>
  <c r="M11" i="15"/>
  <c r="H11" i="15"/>
  <c r="C11" i="15"/>
  <c r="C9" i="15" s="1"/>
  <c r="M10" i="15"/>
  <c r="H10" i="15"/>
  <c r="C10" i="15"/>
  <c r="P9" i="15"/>
  <c r="O9" i="15"/>
  <c r="O19" i="15" s="1"/>
  <c r="N9" i="15"/>
  <c r="N19" i="15" s="1"/>
  <c r="M9" i="15"/>
  <c r="K9" i="15"/>
  <c r="K19" i="15" s="1"/>
  <c r="J9" i="15"/>
  <c r="I9" i="15"/>
  <c r="F9" i="15"/>
  <c r="F19" i="15" s="1"/>
  <c r="E9" i="15"/>
  <c r="D9" i="15"/>
  <c r="H214" i="15" l="1"/>
  <c r="I119" i="15"/>
  <c r="E19" i="15"/>
  <c r="J19" i="15"/>
  <c r="C14" i="15"/>
  <c r="H14" i="15"/>
  <c r="O21" i="15"/>
  <c r="M39" i="15"/>
  <c r="C67" i="15"/>
  <c r="H67" i="15"/>
  <c r="L66" i="15"/>
  <c r="L81" i="15" s="1"/>
  <c r="P66" i="15"/>
  <c r="G66" i="15"/>
  <c r="C87" i="15"/>
  <c r="H103" i="15"/>
  <c r="H129" i="15"/>
  <c r="H135" i="15"/>
  <c r="C160" i="15"/>
  <c r="M165" i="15"/>
  <c r="D195" i="15"/>
  <c r="G195" i="15"/>
  <c r="K195" i="15"/>
  <c r="O195" i="15"/>
  <c r="E198" i="15"/>
  <c r="E208" i="15" s="1"/>
  <c r="H199" i="15"/>
  <c r="L198" i="15"/>
  <c r="P198" i="15"/>
  <c r="P208" i="15" s="1"/>
  <c r="M221" i="15"/>
  <c r="P235" i="15"/>
  <c r="O255" i="15"/>
  <c r="O345" i="15" s="1"/>
  <c r="M345" i="15" s="1"/>
  <c r="M246" i="15"/>
  <c r="M257" i="15"/>
  <c r="H275" i="15"/>
  <c r="C280" i="15"/>
  <c r="H280" i="15"/>
  <c r="C292" i="15"/>
  <c r="C300" i="15"/>
  <c r="C315" i="15"/>
  <c r="M317" i="15"/>
  <c r="H334" i="15"/>
  <c r="P21" i="15"/>
  <c r="P81" i="15" s="1"/>
  <c r="F21" i="15"/>
  <c r="E69" i="15"/>
  <c r="C69" i="15" s="1"/>
  <c r="N66" i="15"/>
  <c r="H87" i="15"/>
  <c r="C129" i="15"/>
  <c r="M160" i="15"/>
  <c r="H186" i="15"/>
  <c r="C202" i="15"/>
  <c r="G198" i="15"/>
  <c r="G208" i="15" s="1"/>
  <c r="M204" i="15"/>
  <c r="C230" i="15"/>
  <c r="C282" i="15"/>
  <c r="M288" i="15"/>
  <c r="H308" i="15"/>
  <c r="M308" i="15"/>
  <c r="M47" i="15"/>
  <c r="N45" i="15"/>
  <c r="J66" i="15"/>
  <c r="D19" i="15"/>
  <c r="I25" i="15"/>
  <c r="M31" i="15"/>
  <c r="O33" i="15"/>
  <c r="M35" i="15"/>
  <c r="E66" i="15"/>
  <c r="C76" i="15"/>
  <c r="D75" i="15"/>
  <c r="C75" i="15" s="1"/>
  <c r="K168" i="15"/>
  <c r="H9" i="15"/>
  <c r="M22" i="15"/>
  <c r="M14" i="15"/>
  <c r="H22" i="15"/>
  <c r="C26" i="15"/>
  <c r="H35" i="15"/>
  <c r="D127" i="15"/>
  <c r="C127" i="15" s="1"/>
  <c r="C123" i="15"/>
  <c r="H160" i="15"/>
  <c r="H163" i="15"/>
  <c r="I168" i="15"/>
  <c r="H139" i="15"/>
  <c r="I144" i="15"/>
  <c r="E44" i="15"/>
  <c r="M67" i="15"/>
  <c r="H76" i="15"/>
  <c r="C103" i="15"/>
  <c r="M103" i="15"/>
  <c r="C132" i="15"/>
  <c r="C135" i="15"/>
  <c r="M135" i="15"/>
  <c r="E168" i="15"/>
  <c r="L168" i="15"/>
  <c r="P168" i="15"/>
  <c r="C163" i="15"/>
  <c r="M163" i="15"/>
  <c r="C179" i="15"/>
  <c r="H179" i="15"/>
  <c r="M186" i="15"/>
  <c r="J198" i="15"/>
  <c r="Q198" i="15"/>
  <c r="Q208" i="15" s="1"/>
  <c r="H202" i="15"/>
  <c r="C210" i="15"/>
  <c r="G225" i="15"/>
  <c r="N235" i="15"/>
  <c r="Q235" i="15"/>
  <c r="C232" i="15"/>
  <c r="C257" i="15"/>
  <c r="E284" i="15"/>
  <c r="C284" i="15" s="1"/>
  <c r="H265" i="15"/>
  <c r="L284" i="15"/>
  <c r="P284" i="15"/>
  <c r="M275" i="15"/>
  <c r="M280" i="15"/>
  <c r="H282" i="15"/>
  <c r="M292" i="15"/>
  <c r="H300" i="15"/>
  <c r="C308" i="15"/>
  <c r="E341" i="15"/>
  <c r="H317" i="15"/>
  <c r="O341" i="15"/>
  <c r="C31" i="15"/>
  <c r="M33" i="15"/>
  <c r="C35" i="15"/>
  <c r="H47" i="15"/>
  <c r="H69" i="15"/>
  <c r="H70" i="15"/>
  <c r="M87" i="15"/>
  <c r="M95" i="15"/>
  <c r="M123" i="15"/>
  <c r="F137" i="15"/>
  <c r="L137" i="15"/>
  <c r="P137" i="15"/>
  <c r="H132" i="15"/>
  <c r="C144" i="15"/>
  <c r="F168" i="15"/>
  <c r="J168" i="15"/>
  <c r="N168" i="15"/>
  <c r="Q168" i="15"/>
  <c r="C165" i="15"/>
  <c r="Q195" i="15"/>
  <c r="H183" i="15"/>
  <c r="K198" i="15"/>
  <c r="K208" i="15" s="1"/>
  <c r="O198" i="15"/>
  <c r="O208" i="15" s="1"/>
  <c r="M208" i="15" s="1"/>
  <c r="F198" i="15"/>
  <c r="E225" i="15"/>
  <c r="C225" i="15" s="1"/>
  <c r="H225" i="15"/>
  <c r="O225" i="15"/>
  <c r="M214" i="15"/>
  <c r="Q225" i="15"/>
  <c r="C228" i="15"/>
  <c r="G235" i="15"/>
  <c r="K235" i="15"/>
  <c r="M228" i="15"/>
  <c r="F235" i="15"/>
  <c r="C237" i="15"/>
  <c r="F255" i="15"/>
  <c r="C255" i="15" s="1"/>
  <c r="J255" i="15"/>
  <c r="J345" i="15" s="1"/>
  <c r="Q255" i="15"/>
  <c r="H246" i="15"/>
  <c r="C265" i="15"/>
  <c r="N265" i="15"/>
  <c r="N284" i="15" s="1"/>
  <c r="H270" i="15"/>
  <c r="M282" i="15"/>
  <c r="H288" i="15"/>
  <c r="M300" i="15"/>
  <c r="M315" i="15"/>
  <c r="H341" i="15"/>
  <c r="C334" i="15"/>
  <c r="R28" i="15"/>
  <c r="R30" i="15"/>
  <c r="N198" i="15"/>
  <c r="N208" i="15" s="1"/>
  <c r="J235" i="15"/>
  <c r="H228" i="15"/>
  <c r="H204" i="15"/>
  <c r="I198" i="15"/>
  <c r="I208" i="15" s="1"/>
  <c r="I137" i="15"/>
  <c r="H137" i="15" s="1"/>
  <c r="N137" i="15"/>
  <c r="G168" i="15"/>
  <c r="C155" i="15"/>
  <c r="H155" i="15"/>
  <c r="H95" i="15"/>
  <c r="I21" i="15"/>
  <c r="O168" i="15"/>
  <c r="R29" i="15"/>
  <c r="R186" i="15"/>
  <c r="M139" i="15"/>
  <c r="F44" i="15"/>
  <c r="C44" i="15" s="1"/>
  <c r="C45" i="15"/>
  <c r="H25" i="15"/>
  <c r="K21" i="15"/>
  <c r="F66" i="15"/>
  <c r="O66" i="15"/>
  <c r="O81" i="15" s="1"/>
  <c r="I19" i="15"/>
  <c r="C39" i="15"/>
  <c r="F37" i="15"/>
  <c r="H83" i="15"/>
  <c r="F208" i="15"/>
  <c r="C208" i="15" s="1"/>
  <c r="C198" i="15"/>
  <c r="J81" i="15"/>
  <c r="N21" i="15"/>
  <c r="C22" i="15"/>
  <c r="R22" i="15" s="1"/>
  <c r="M26" i="15"/>
  <c r="D33" i="15"/>
  <c r="C33" i="15" s="1"/>
  <c r="R33" i="15" s="1"/>
  <c r="K37" i="15"/>
  <c r="H39" i="15"/>
  <c r="M45" i="15"/>
  <c r="M66" i="15"/>
  <c r="M70" i="15"/>
  <c r="I75" i="15"/>
  <c r="H75" i="15" s="1"/>
  <c r="C83" i="15"/>
  <c r="M119" i="15"/>
  <c r="M83" i="15"/>
  <c r="C101" i="15"/>
  <c r="H119" i="15"/>
  <c r="G81" i="15"/>
  <c r="M25" i="15"/>
  <c r="M75" i="15"/>
  <c r="M198" i="15"/>
  <c r="P19" i="15"/>
  <c r="C19" i="15"/>
  <c r="D21" i="15"/>
  <c r="E25" i="15"/>
  <c r="C25" i="15" s="1"/>
  <c r="C37" i="15"/>
  <c r="H37" i="15"/>
  <c r="I45" i="15"/>
  <c r="M56" i="15"/>
  <c r="I66" i="15"/>
  <c r="H66" i="15" s="1"/>
  <c r="M69" i="15"/>
  <c r="M76" i="15"/>
  <c r="C95" i="15"/>
  <c r="H127" i="15"/>
  <c r="H144" i="15"/>
  <c r="M144" i="15"/>
  <c r="R144" i="15" s="1"/>
  <c r="H123" i="15"/>
  <c r="N127" i="15"/>
  <c r="M127" i="15" s="1"/>
  <c r="R127" i="15" s="1"/>
  <c r="M129" i="15"/>
  <c r="D137" i="15"/>
  <c r="C137" i="15" s="1"/>
  <c r="C139" i="15"/>
  <c r="M155" i="15"/>
  <c r="D168" i="15"/>
  <c r="C168" i="15" s="1"/>
  <c r="M179" i="15"/>
  <c r="M199" i="15"/>
  <c r="C214" i="15"/>
  <c r="H230" i="15"/>
  <c r="D235" i="15"/>
  <c r="C235" i="15" s="1"/>
  <c r="I235" i="15"/>
  <c r="H237" i="15"/>
  <c r="M284" i="15"/>
  <c r="E195" i="15"/>
  <c r="N195" i="15"/>
  <c r="M195" i="15" s="1"/>
  <c r="O235" i="15"/>
  <c r="M235" i="15" s="1"/>
  <c r="G342" i="15"/>
  <c r="G347" i="15" s="1"/>
  <c r="I33" i="15"/>
  <c r="H33" i="15" s="1"/>
  <c r="N44" i="15"/>
  <c r="M44" i="15" s="1"/>
  <c r="F195" i="15"/>
  <c r="L195" i="15"/>
  <c r="H195" i="15" s="1"/>
  <c r="M183" i="15"/>
  <c r="J208" i="15"/>
  <c r="C199" i="15"/>
  <c r="L208" i="15"/>
  <c r="M202" i="15"/>
  <c r="H210" i="15"/>
  <c r="C221" i="15"/>
  <c r="H232" i="15"/>
  <c r="H345" i="15"/>
  <c r="M237" i="15"/>
  <c r="N255" i="15"/>
  <c r="M255" i="15" s="1"/>
  <c r="C341" i="15"/>
  <c r="D263" i="15"/>
  <c r="C263" i="15" s="1"/>
  <c r="R263" i="15" s="1"/>
  <c r="I284" i="15"/>
  <c r="H284" i="15" s="1"/>
  <c r="C317" i="15"/>
  <c r="N341" i="15"/>
  <c r="M341" i="15" s="1"/>
  <c r="H257" i="15"/>
  <c r="M265" i="15"/>
  <c r="M225" i="15" l="1"/>
  <c r="R44" i="15"/>
  <c r="H168" i="15"/>
  <c r="D66" i="15"/>
  <c r="R255" i="15"/>
  <c r="C66" i="15"/>
  <c r="H21" i="15"/>
  <c r="M168" i="15"/>
  <c r="R208" i="15"/>
  <c r="J342" i="15"/>
  <c r="J347" i="15" s="1"/>
  <c r="R31" i="15"/>
  <c r="R235" i="15"/>
  <c r="C195" i="15"/>
  <c r="H235" i="15"/>
  <c r="P342" i="15"/>
  <c r="P347" i="15" s="1"/>
  <c r="Q342" i="15"/>
  <c r="Q347" i="15" s="1"/>
  <c r="O342" i="15"/>
  <c r="O347" i="15" s="1"/>
  <c r="M137" i="15"/>
  <c r="R137" i="15" s="1"/>
  <c r="H255" i="15"/>
  <c r="L342" i="15"/>
  <c r="L347" i="15" s="1"/>
  <c r="H208" i="15"/>
  <c r="H198" i="15"/>
  <c r="R168" i="15"/>
  <c r="H45" i="15"/>
  <c r="I44" i="15"/>
  <c r="H44" i="15" s="1"/>
  <c r="M19" i="15"/>
  <c r="R19" i="15" s="1"/>
  <c r="N81" i="15"/>
  <c r="M21" i="15"/>
  <c r="K81" i="15"/>
  <c r="K342" i="15" s="1"/>
  <c r="K347" i="15" s="1"/>
  <c r="H19" i="15"/>
  <c r="I81" i="15"/>
  <c r="R195" i="15"/>
  <c r="R225" i="15"/>
  <c r="D81" i="15"/>
  <c r="F81" i="15"/>
  <c r="F342" i="15" s="1"/>
  <c r="F347" i="15" s="1"/>
  <c r="E21" i="15"/>
  <c r="E81" i="15" s="1"/>
  <c r="E342" i="15" s="1"/>
  <c r="E347" i="15" s="1"/>
  <c r="M165" i="14"/>
  <c r="O153" i="14"/>
  <c r="P153" i="14"/>
  <c r="Q153" i="14"/>
  <c r="N153" i="14"/>
  <c r="J153" i="14"/>
  <c r="K153" i="14"/>
  <c r="L153" i="14"/>
  <c r="I153" i="14"/>
  <c r="M164" i="14"/>
  <c r="H81" i="15" l="1"/>
  <c r="C81" i="15"/>
  <c r="D342" i="15"/>
  <c r="C21" i="15"/>
  <c r="I342" i="15"/>
  <c r="M81" i="15"/>
  <c r="R81" i="15" s="1"/>
  <c r="N342" i="15"/>
  <c r="M153" i="14"/>
  <c r="O161" i="14"/>
  <c r="P161" i="14"/>
  <c r="Q161" i="14"/>
  <c r="J161" i="14"/>
  <c r="K161" i="14"/>
  <c r="L161" i="14"/>
  <c r="I161" i="14"/>
  <c r="M342" i="15" l="1"/>
  <c r="N347" i="15"/>
  <c r="C342" i="15"/>
  <c r="D347" i="15"/>
  <c r="C347" i="15" s="1"/>
  <c r="I347" i="15"/>
  <c r="H347" i="15" s="1"/>
  <c r="H342" i="15"/>
  <c r="R342" i="15" l="1"/>
  <c r="R347" i="15" s="1"/>
  <c r="M347" i="15"/>
  <c r="M277" i="14"/>
  <c r="Q276" i="14"/>
  <c r="P276" i="14"/>
  <c r="O276" i="14"/>
  <c r="N276" i="14"/>
  <c r="H277" i="14"/>
  <c r="L276" i="14"/>
  <c r="K276" i="14"/>
  <c r="J276" i="14"/>
  <c r="H276" i="14" s="1"/>
  <c r="I276" i="14"/>
  <c r="C277" i="14"/>
  <c r="G276" i="14"/>
  <c r="F276" i="14"/>
  <c r="E276" i="14"/>
  <c r="D276" i="14"/>
  <c r="M276" i="14" l="1"/>
  <c r="C276" i="14"/>
  <c r="M265" i="14"/>
  <c r="H265" i="14"/>
  <c r="M102" i="14" l="1"/>
  <c r="Q101" i="14"/>
  <c r="P101" i="14"/>
  <c r="O101" i="14"/>
  <c r="N101" i="14"/>
  <c r="H102" i="14"/>
  <c r="J101" i="14"/>
  <c r="K101" i="14"/>
  <c r="L101" i="14"/>
  <c r="I101" i="14"/>
  <c r="F101" i="14"/>
  <c r="H101" i="14" l="1"/>
  <c r="H144" i="14"/>
  <c r="G161" i="14"/>
  <c r="E212" i="14" l="1"/>
  <c r="F212" i="14"/>
  <c r="G212" i="14"/>
  <c r="D212" i="14"/>
  <c r="N266" i="14" l="1"/>
  <c r="I266" i="14"/>
  <c r="E266" i="14"/>
  <c r="F266" i="14"/>
  <c r="G266" i="14"/>
  <c r="D266" i="14"/>
  <c r="D261" i="14" s="1"/>
  <c r="O271" i="14"/>
  <c r="P271" i="14"/>
  <c r="Q271" i="14"/>
  <c r="N271" i="14"/>
  <c r="J271" i="14"/>
  <c r="K271" i="14"/>
  <c r="L271" i="14"/>
  <c r="I271" i="14"/>
  <c r="C272" i="14"/>
  <c r="E271" i="14"/>
  <c r="F271" i="14"/>
  <c r="G271" i="14"/>
  <c r="D271" i="14"/>
  <c r="C265" i="14"/>
  <c r="H188" i="14"/>
  <c r="M192" i="14"/>
  <c r="M191" i="14"/>
  <c r="M190" i="14"/>
  <c r="H192" i="14"/>
  <c r="H191" i="14"/>
  <c r="H190" i="14"/>
  <c r="C189" i="14"/>
  <c r="C192" i="14"/>
  <c r="C191" i="14"/>
  <c r="M188" i="14"/>
  <c r="M187" i="14"/>
  <c r="M186" i="14"/>
  <c r="M185" i="14"/>
  <c r="Q184" i="14"/>
  <c r="P184" i="14"/>
  <c r="O184" i="14"/>
  <c r="N184" i="14"/>
  <c r="H187" i="14"/>
  <c r="H186" i="14"/>
  <c r="H185" i="14"/>
  <c r="L184" i="14"/>
  <c r="K184" i="14"/>
  <c r="J184" i="14"/>
  <c r="D184" i="14"/>
  <c r="M184" i="14" l="1"/>
  <c r="H271" i="14"/>
  <c r="Q177" i="14"/>
  <c r="P177" i="14"/>
  <c r="O177" i="14"/>
  <c r="N177" i="14"/>
  <c r="L177" i="14"/>
  <c r="K177" i="14"/>
  <c r="J177" i="14"/>
  <c r="I177" i="14"/>
  <c r="M179" i="14"/>
  <c r="M180" i="14"/>
  <c r="H179" i="14"/>
  <c r="H180" i="14"/>
  <c r="M183" i="14"/>
  <c r="M182" i="14"/>
  <c r="Q181" i="14"/>
  <c r="P181" i="14"/>
  <c r="O181" i="14"/>
  <c r="N181" i="14"/>
  <c r="H183" i="14"/>
  <c r="H182" i="14"/>
  <c r="L181" i="14"/>
  <c r="K181" i="14"/>
  <c r="J181" i="14"/>
  <c r="I181" i="14"/>
  <c r="C182" i="14"/>
  <c r="E181" i="14"/>
  <c r="F181" i="14"/>
  <c r="G181" i="14"/>
  <c r="D181" i="14"/>
  <c r="C178" i="14"/>
  <c r="C179" i="14"/>
  <c r="C180" i="14"/>
  <c r="E177" i="14"/>
  <c r="F177" i="14"/>
  <c r="G177" i="14"/>
  <c r="D177" i="14"/>
  <c r="Q70" i="14"/>
  <c r="Q69" i="14" s="1"/>
  <c r="P70" i="14"/>
  <c r="P69" i="14" s="1"/>
  <c r="O70" i="14"/>
  <c r="O69" i="14" s="1"/>
  <c r="N70" i="14"/>
  <c r="N69" i="14" s="1"/>
  <c r="L70" i="14"/>
  <c r="K70" i="14"/>
  <c r="K69" i="14" s="1"/>
  <c r="J70" i="14"/>
  <c r="J69" i="14" s="1"/>
  <c r="I70" i="14"/>
  <c r="I69" i="14" s="1"/>
  <c r="E70" i="14"/>
  <c r="F70" i="14"/>
  <c r="G70" i="14"/>
  <c r="D70" i="14"/>
  <c r="D69" i="14" s="1"/>
  <c r="Q47" i="14"/>
  <c r="P47" i="14"/>
  <c r="O47" i="14"/>
  <c r="N47" i="14"/>
  <c r="L47" i="14"/>
  <c r="K47" i="14"/>
  <c r="J47" i="14"/>
  <c r="I47" i="14"/>
  <c r="F47" i="14"/>
  <c r="G47" i="14"/>
  <c r="D47" i="14"/>
  <c r="E47" i="14"/>
  <c r="Q39" i="14"/>
  <c r="P39" i="14"/>
  <c r="M38" i="14"/>
  <c r="Q37" i="14"/>
  <c r="O37" i="14"/>
  <c r="N37" i="14"/>
  <c r="L39" i="14"/>
  <c r="L37" i="14" s="1"/>
  <c r="K39" i="14"/>
  <c r="H38" i="14"/>
  <c r="J37" i="14"/>
  <c r="I37" i="14"/>
  <c r="E37" i="14"/>
  <c r="F39" i="14"/>
  <c r="F37" i="14" s="1"/>
  <c r="G39" i="14"/>
  <c r="G37" i="14" s="1"/>
  <c r="D37" i="14"/>
  <c r="M17" i="14"/>
  <c r="M16" i="14"/>
  <c r="M15" i="14"/>
  <c r="H17" i="14"/>
  <c r="H16" i="14"/>
  <c r="H15" i="14"/>
  <c r="P14" i="14"/>
  <c r="O14" i="14"/>
  <c r="N14" i="14"/>
  <c r="K14" i="14"/>
  <c r="J14" i="14"/>
  <c r="I14" i="14"/>
  <c r="C16" i="14"/>
  <c r="C17" i="14"/>
  <c r="C15" i="14"/>
  <c r="C12" i="14"/>
  <c r="Q193" i="14" l="1"/>
  <c r="L193" i="14"/>
  <c r="P193" i="14"/>
  <c r="N193" i="14"/>
  <c r="J193" i="14"/>
  <c r="H39" i="14"/>
  <c r="D193" i="14"/>
  <c r="K193" i="14"/>
  <c r="O193" i="14"/>
  <c r="C181" i="14"/>
  <c r="K37" i="14"/>
  <c r="H37" i="14" s="1"/>
  <c r="C177" i="14"/>
  <c r="H181" i="14"/>
  <c r="M181" i="14"/>
  <c r="M47" i="14"/>
  <c r="H47" i="14"/>
  <c r="M39" i="14"/>
  <c r="H14" i="14"/>
  <c r="M14" i="14"/>
  <c r="P37" i="14"/>
  <c r="M37" i="14" s="1"/>
  <c r="H70" i="14"/>
  <c r="M70" i="14"/>
  <c r="C37" i="14"/>
  <c r="M80" i="14"/>
  <c r="M79" i="14"/>
  <c r="M78" i="14"/>
  <c r="M77" i="14"/>
  <c r="M74" i="14"/>
  <c r="M73" i="14"/>
  <c r="M72" i="14"/>
  <c r="M71" i="14"/>
  <c r="M68" i="14"/>
  <c r="Q76" i="14"/>
  <c r="Q75" i="14" s="1"/>
  <c r="P76" i="14"/>
  <c r="P75" i="14" s="1"/>
  <c r="O76" i="14"/>
  <c r="O75" i="14" s="1"/>
  <c r="N76" i="14"/>
  <c r="N75" i="14" s="1"/>
  <c r="Q67" i="14"/>
  <c r="P67" i="14"/>
  <c r="O67" i="14"/>
  <c r="N67" i="14"/>
  <c r="H80" i="14"/>
  <c r="H79" i="14"/>
  <c r="H78" i="14"/>
  <c r="H77" i="14"/>
  <c r="L76" i="14"/>
  <c r="L75" i="14" s="1"/>
  <c r="K76" i="14"/>
  <c r="K75" i="14" s="1"/>
  <c r="J76" i="14"/>
  <c r="J75" i="14" s="1"/>
  <c r="H74" i="14"/>
  <c r="H73" i="14"/>
  <c r="H72" i="14"/>
  <c r="H71" i="14"/>
  <c r="L69" i="14"/>
  <c r="H68" i="14"/>
  <c r="L67" i="14"/>
  <c r="K67" i="14"/>
  <c r="J67" i="14"/>
  <c r="I67" i="14"/>
  <c r="E67" i="14"/>
  <c r="E76" i="14"/>
  <c r="E75" i="14" s="1"/>
  <c r="F76" i="14"/>
  <c r="F75" i="14" s="1"/>
  <c r="G76" i="14"/>
  <c r="G75" i="14" s="1"/>
  <c r="D76" i="14"/>
  <c r="D75" i="14" s="1"/>
  <c r="C77" i="14"/>
  <c r="C78" i="14"/>
  <c r="C79" i="14"/>
  <c r="C80" i="14"/>
  <c r="C74" i="14"/>
  <c r="H57" i="14"/>
  <c r="C57" i="14"/>
  <c r="C71" i="14"/>
  <c r="C72" i="14"/>
  <c r="C73" i="14"/>
  <c r="C70" i="14"/>
  <c r="C68" i="14"/>
  <c r="C58" i="14"/>
  <c r="C59" i="14"/>
  <c r="C60" i="14"/>
  <c r="C61" i="14"/>
  <c r="C62" i="14"/>
  <c r="C63" i="14"/>
  <c r="C64" i="14"/>
  <c r="C65" i="14"/>
  <c r="E69" i="14"/>
  <c r="F69" i="14"/>
  <c r="G69" i="14"/>
  <c r="G67" i="14"/>
  <c r="F67" i="14"/>
  <c r="D67" i="14"/>
  <c r="M55" i="14"/>
  <c r="M54" i="14"/>
  <c r="M53" i="14"/>
  <c r="M52" i="14"/>
  <c r="M51" i="14"/>
  <c r="M50" i="14"/>
  <c r="M49" i="14"/>
  <c r="M48" i="14"/>
  <c r="M46" i="14"/>
  <c r="H55" i="14"/>
  <c r="H54" i="14"/>
  <c r="H53" i="14"/>
  <c r="H52" i="14"/>
  <c r="H51" i="14"/>
  <c r="H50" i="14"/>
  <c r="H49" i="14"/>
  <c r="H48" i="14"/>
  <c r="H46" i="14"/>
  <c r="C54" i="14"/>
  <c r="C55" i="14"/>
  <c r="C49" i="14"/>
  <c r="C50" i="14"/>
  <c r="C51" i="14"/>
  <c r="C52" i="14"/>
  <c r="C53" i="14"/>
  <c r="C48" i="14"/>
  <c r="C46" i="14"/>
  <c r="M43" i="14"/>
  <c r="H43" i="14"/>
  <c r="C43" i="14"/>
  <c r="M42" i="14"/>
  <c r="H42" i="14"/>
  <c r="C42" i="14"/>
  <c r="C39" i="14"/>
  <c r="M30" i="14"/>
  <c r="M29" i="14"/>
  <c r="M28" i="14"/>
  <c r="M27" i="14"/>
  <c r="Q26" i="14"/>
  <c r="P26" i="14"/>
  <c r="O26" i="14"/>
  <c r="N26" i="14"/>
  <c r="H30" i="14"/>
  <c r="H29" i="14"/>
  <c r="H28" i="14"/>
  <c r="H27" i="14"/>
  <c r="C28" i="14"/>
  <c r="E26" i="14"/>
  <c r="F26" i="14"/>
  <c r="G26" i="14"/>
  <c r="D26" i="14"/>
  <c r="D25" i="14" s="1"/>
  <c r="M24" i="14"/>
  <c r="Q22" i="14"/>
  <c r="P22" i="14"/>
  <c r="O22" i="14"/>
  <c r="N22" i="14"/>
  <c r="H24" i="14"/>
  <c r="C24" i="14"/>
  <c r="E22" i="14"/>
  <c r="F22" i="14"/>
  <c r="G22" i="14"/>
  <c r="D23" i="14"/>
  <c r="D22" i="14" s="1"/>
  <c r="M258" i="14"/>
  <c r="M257" i="14"/>
  <c r="M256" i="14"/>
  <c r="M255" i="14"/>
  <c r="M254" i="14"/>
  <c r="Q253" i="14"/>
  <c r="Q259" i="14" s="1"/>
  <c r="P253" i="14"/>
  <c r="P259" i="14" s="1"/>
  <c r="O253" i="14"/>
  <c r="O259" i="14" s="1"/>
  <c r="N253" i="14"/>
  <c r="N259" i="14" s="1"/>
  <c r="M259" i="14" s="1"/>
  <c r="H258" i="14"/>
  <c r="H257" i="14"/>
  <c r="H256" i="14"/>
  <c r="H255" i="14"/>
  <c r="H254" i="14"/>
  <c r="L253" i="14"/>
  <c r="L259" i="14" s="1"/>
  <c r="K253" i="14"/>
  <c r="K259" i="14" s="1"/>
  <c r="J253" i="14"/>
  <c r="J259" i="14" s="1"/>
  <c r="I253" i="14"/>
  <c r="I259" i="14" s="1"/>
  <c r="H259" i="14" s="1"/>
  <c r="C258" i="14"/>
  <c r="C257" i="14"/>
  <c r="C255" i="14"/>
  <c r="C254" i="14"/>
  <c r="E253" i="14"/>
  <c r="E259" i="14" s="1"/>
  <c r="F253" i="14"/>
  <c r="F259" i="14" s="1"/>
  <c r="G253" i="14"/>
  <c r="G259" i="14" s="1"/>
  <c r="D253" i="14"/>
  <c r="M193" i="14" l="1"/>
  <c r="H76" i="14"/>
  <c r="I66" i="14"/>
  <c r="M67" i="14"/>
  <c r="C69" i="14"/>
  <c r="C67" i="14"/>
  <c r="L66" i="14"/>
  <c r="M75" i="14"/>
  <c r="C75" i="14"/>
  <c r="Q66" i="14"/>
  <c r="M76" i="14"/>
  <c r="M69" i="14"/>
  <c r="F66" i="14"/>
  <c r="P66" i="14"/>
  <c r="H69" i="14"/>
  <c r="K66" i="14"/>
  <c r="G66" i="14"/>
  <c r="D66" i="14"/>
  <c r="N66" i="14"/>
  <c r="H67" i="14"/>
  <c r="E66" i="14"/>
  <c r="O66" i="14"/>
  <c r="J66" i="14"/>
  <c r="C76" i="14"/>
  <c r="C26" i="14"/>
  <c r="M26" i="14"/>
  <c r="H26" i="14"/>
  <c r="C23" i="14"/>
  <c r="M22" i="14"/>
  <c r="H253" i="14"/>
  <c r="H23" i="14"/>
  <c r="M23" i="14"/>
  <c r="C253" i="14"/>
  <c r="D259" i="14"/>
  <c r="C259" i="14" s="1"/>
  <c r="M253" i="14"/>
  <c r="O87" i="14"/>
  <c r="P87" i="14"/>
  <c r="Q87" i="14"/>
  <c r="N87" i="14"/>
  <c r="L87" i="14"/>
  <c r="J87" i="14"/>
  <c r="K87" i="14"/>
  <c r="I87" i="14"/>
  <c r="D87" i="14"/>
  <c r="F87" i="14"/>
  <c r="G87" i="14"/>
  <c r="E87" i="14"/>
  <c r="H75" i="14" l="1"/>
  <c r="M66" i="14"/>
  <c r="H66" i="14"/>
  <c r="C66" i="14"/>
  <c r="M101" i="14"/>
  <c r="R117" i="14"/>
  <c r="C116" i="14"/>
  <c r="M115" i="14"/>
  <c r="H115" i="14"/>
  <c r="C115" i="14"/>
  <c r="M114" i="14"/>
  <c r="H114" i="14"/>
  <c r="C114" i="14"/>
  <c r="M113" i="14"/>
  <c r="H113" i="14"/>
  <c r="C113" i="14"/>
  <c r="M112" i="14"/>
  <c r="H112" i="14"/>
  <c r="C112" i="14"/>
  <c r="M108" i="14"/>
  <c r="M109" i="14"/>
  <c r="M110" i="14"/>
  <c r="M111" i="14"/>
  <c r="M107" i="14"/>
  <c r="H108" i="14"/>
  <c r="H109" i="14"/>
  <c r="H110" i="14"/>
  <c r="H111" i="14"/>
  <c r="H107" i="14"/>
  <c r="C108" i="14"/>
  <c r="C109" i="14"/>
  <c r="C110" i="14"/>
  <c r="C111" i="14"/>
  <c r="C107" i="14"/>
  <c r="M106" i="14"/>
  <c r="M105" i="14"/>
  <c r="M104" i="14"/>
  <c r="Q103" i="14"/>
  <c r="P103" i="14"/>
  <c r="O103" i="14"/>
  <c r="N103" i="14"/>
  <c r="H106" i="14"/>
  <c r="H105" i="14"/>
  <c r="H104" i="14"/>
  <c r="L103" i="14"/>
  <c r="K103" i="14"/>
  <c r="J103" i="14"/>
  <c r="I103" i="14"/>
  <c r="C105" i="14"/>
  <c r="C106" i="14"/>
  <c r="C104" i="14"/>
  <c r="E103" i="14"/>
  <c r="F103" i="14"/>
  <c r="G103" i="14"/>
  <c r="D103" i="14"/>
  <c r="C102" i="14"/>
  <c r="E101" i="14"/>
  <c r="G101" i="14"/>
  <c r="D101" i="14"/>
  <c r="H99" i="14"/>
  <c r="H100" i="14"/>
  <c r="M99" i="14"/>
  <c r="M100" i="14"/>
  <c r="M98" i="14"/>
  <c r="O95" i="14"/>
  <c r="P95" i="14"/>
  <c r="Q95" i="14"/>
  <c r="N95" i="14"/>
  <c r="J95" i="14"/>
  <c r="K95" i="14"/>
  <c r="L95" i="14"/>
  <c r="I95" i="14"/>
  <c r="E95" i="14"/>
  <c r="F95" i="14"/>
  <c r="G95" i="14"/>
  <c r="D95" i="14"/>
  <c r="C98" i="14"/>
  <c r="C99" i="14"/>
  <c r="C100" i="14"/>
  <c r="C97" i="14"/>
  <c r="M91" i="14"/>
  <c r="M92" i="14"/>
  <c r="M93" i="14"/>
  <c r="M94" i="14"/>
  <c r="H90" i="14"/>
  <c r="H91" i="14"/>
  <c r="H92" i="14"/>
  <c r="H93" i="14"/>
  <c r="H94" i="14"/>
  <c r="C93" i="14"/>
  <c r="C94" i="14"/>
  <c r="C90" i="14"/>
  <c r="C91" i="14"/>
  <c r="C89" i="14"/>
  <c r="C88" i="14"/>
  <c r="D83" i="14"/>
  <c r="M201" i="14"/>
  <c r="Q200" i="14"/>
  <c r="P200" i="14"/>
  <c r="O200" i="14"/>
  <c r="N200" i="14"/>
  <c r="H201" i="14"/>
  <c r="L200" i="14"/>
  <c r="K200" i="14"/>
  <c r="J200" i="14"/>
  <c r="I200" i="14"/>
  <c r="C201" i="14"/>
  <c r="E200" i="14"/>
  <c r="F200" i="14"/>
  <c r="G200" i="14"/>
  <c r="D200" i="14"/>
  <c r="I206" i="14"/>
  <c r="M195" i="14"/>
  <c r="H195" i="14"/>
  <c r="M204" i="14"/>
  <c r="M203" i="14"/>
  <c r="Q202" i="14"/>
  <c r="P202" i="14"/>
  <c r="O202" i="14"/>
  <c r="N202" i="14"/>
  <c r="H204" i="14"/>
  <c r="H203" i="14"/>
  <c r="L202" i="14"/>
  <c r="K202" i="14"/>
  <c r="J202" i="14"/>
  <c r="I202" i="14"/>
  <c r="E202" i="14"/>
  <c r="F202" i="14"/>
  <c r="G202" i="14"/>
  <c r="D202" i="14"/>
  <c r="C204" i="14"/>
  <c r="C203" i="14"/>
  <c r="M199" i="14"/>
  <c r="M198" i="14"/>
  <c r="Q197" i="14"/>
  <c r="P197" i="14"/>
  <c r="O197" i="14"/>
  <c r="N197" i="14"/>
  <c r="H199" i="14"/>
  <c r="H198" i="14"/>
  <c r="L197" i="14"/>
  <c r="K197" i="14"/>
  <c r="J197" i="14"/>
  <c r="I197" i="14"/>
  <c r="E197" i="14"/>
  <c r="F197" i="14"/>
  <c r="G197" i="14"/>
  <c r="D197" i="14"/>
  <c r="C198" i="14"/>
  <c r="C199" i="14"/>
  <c r="Q127" i="14"/>
  <c r="P127" i="14"/>
  <c r="O127" i="14"/>
  <c r="N127" i="14"/>
  <c r="L127" i="14"/>
  <c r="K127" i="14"/>
  <c r="J127" i="14"/>
  <c r="I127" i="14"/>
  <c r="E127" i="14"/>
  <c r="F127" i="14"/>
  <c r="G127" i="14"/>
  <c r="D127" i="14"/>
  <c r="O130" i="14"/>
  <c r="P130" i="14"/>
  <c r="Q130" i="14"/>
  <c r="N130" i="14"/>
  <c r="J130" i="14"/>
  <c r="K130" i="14"/>
  <c r="L130" i="14"/>
  <c r="I130" i="14"/>
  <c r="E130" i="14"/>
  <c r="F130" i="14"/>
  <c r="G130" i="14"/>
  <c r="D130" i="14"/>
  <c r="M129" i="14"/>
  <c r="M128" i="14"/>
  <c r="H129" i="14"/>
  <c r="H128" i="14"/>
  <c r="C129" i="14"/>
  <c r="C128" i="14"/>
  <c r="D117" i="14" l="1"/>
  <c r="C101" i="14"/>
  <c r="K196" i="14"/>
  <c r="K206" i="14" s="1"/>
  <c r="C95" i="14"/>
  <c r="C103" i="14"/>
  <c r="M103" i="14"/>
  <c r="L196" i="14"/>
  <c r="Q196" i="14"/>
  <c r="H95" i="14"/>
  <c r="M95" i="14"/>
  <c r="H103" i="14"/>
  <c r="G196" i="14"/>
  <c r="G206" i="14" s="1"/>
  <c r="F196" i="14"/>
  <c r="F206" i="14" s="1"/>
  <c r="J196" i="14"/>
  <c r="O196" i="14"/>
  <c r="O206" i="14" s="1"/>
  <c r="D196" i="14"/>
  <c r="D206" i="14" s="1"/>
  <c r="E196" i="14"/>
  <c r="E206" i="14" s="1"/>
  <c r="P196" i="14"/>
  <c r="P206" i="14" s="1"/>
  <c r="M200" i="14"/>
  <c r="H200" i="14"/>
  <c r="M202" i="14"/>
  <c r="H202" i="14"/>
  <c r="H130" i="14"/>
  <c r="M130" i="14"/>
  <c r="C130" i="14"/>
  <c r="C197" i="14"/>
  <c r="H197" i="14"/>
  <c r="M197" i="14"/>
  <c r="M127" i="14"/>
  <c r="H127" i="14"/>
  <c r="C127" i="14"/>
  <c r="D121" i="14"/>
  <c r="I158" i="14"/>
  <c r="D219" i="14"/>
  <c r="E219" i="14"/>
  <c r="F219" i="14"/>
  <c r="F14" i="14"/>
  <c r="E14" i="14"/>
  <c r="H11" i="14"/>
  <c r="H12" i="14"/>
  <c r="H13" i="14"/>
  <c r="H10" i="14"/>
  <c r="C11" i="14"/>
  <c r="C13" i="14"/>
  <c r="C10" i="14"/>
  <c r="P340" i="14"/>
  <c r="M340" i="14" s="1"/>
  <c r="K340" i="14"/>
  <c r="H340" i="14" s="1"/>
  <c r="F340" i="14"/>
  <c r="C340" i="14" s="1"/>
  <c r="M334" i="14"/>
  <c r="H334" i="14"/>
  <c r="C334" i="14"/>
  <c r="M333" i="14"/>
  <c r="H333" i="14"/>
  <c r="C333" i="14"/>
  <c r="M332" i="14"/>
  <c r="H332" i="14"/>
  <c r="C332" i="14"/>
  <c r="M331" i="14"/>
  <c r="H331" i="14"/>
  <c r="C331" i="14"/>
  <c r="M330" i="14"/>
  <c r="H330" i="14"/>
  <c r="C330" i="14"/>
  <c r="M329" i="14"/>
  <c r="H329" i="14"/>
  <c r="C329" i="14"/>
  <c r="Q328" i="14"/>
  <c r="P328" i="14"/>
  <c r="O328" i="14"/>
  <c r="N328" i="14"/>
  <c r="L328" i="14"/>
  <c r="K328" i="14"/>
  <c r="J328" i="14"/>
  <c r="I328" i="14"/>
  <c r="G328" i="14"/>
  <c r="F328" i="14"/>
  <c r="E328" i="14"/>
  <c r="D328" i="14"/>
  <c r="M327" i="14"/>
  <c r="H327" i="14"/>
  <c r="C327" i="14"/>
  <c r="M326" i="14"/>
  <c r="H326" i="14"/>
  <c r="C326" i="14"/>
  <c r="M325" i="14"/>
  <c r="H325" i="14"/>
  <c r="C325" i="14"/>
  <c r="M324" i="14"/>
  <c r="C324" i="14"/>
  <c r="M323" i="14"/>
  <c r="H323" i="14"/>
  <c r="C323" i="14"/>
  <c r="M322" i="14"/>
  <c r="H322" i="14"/>
  <c r="C322" i="14"/>
  <c r="M321" i="14"/>
  <c r="H321" i="14"/>
  <c r="C321" i="14"/>
  <c r="M320" i="14"/>
  <c r="H320" i="14"/>
  <c r="C320" i="14"/>
  <c r="M319" i="14"/>
  <c r="H319" i="14"/>
  <c r="C319" i="14"/>
  <c r="M318" i="14"/>
  <c r="H318" i="14"/>
  <c r="C318" i="14"/>
  <c r="M317" i="14"/>
  <c r="H317" i="14"/>
  <c r="C317" i="14"/>
  <c r="M316" i="14"/>
  <c r="H316" i="14"/>
  <c r="C316" i="14"/>
  <c r="M315" i="14"/>
  <c r="H315" i="14"/>
  <c r="C315" i="14"/>
  <c r="M314" i="14"/>
  <c r="H314" i="14"/>
  <c r="C314" i="14"/>
  <c r="M313" i="14"/>
  <c r="C313" i="14"/>
  <c r="M312" i="14"/>
  <c r="H312" i="14"/>
  <c r="C312" i="14"/>
  <c r="Q311" i="14"/>
  <c r="P311" i="14"/>
  <c r="O311" i="14"/>
  <c r="N311" i="14"/>
  <c r="L311" i="14"/>
  <c r="K311" i="14"/>
  <c r="J311" i="14"/>
  <c r="I311" i="14"/>
  <c r="G311" i="14"/>
  <c r="F311" i="14"/>
  <c r="E311" i="14"/>
  <c r="D311" i="14"/>
  <c r="Q309" i="14"/>
  <c r="P309" i="14"/>
  <c r="O309" i="14"/>
  <c r="N309" i="14"/>
  <c r="L309" i="14"/>
  <c r="K309" i="14"/>
  <c r="J309" i="14"/>
  <c r="I309" i="14"/>
  <c r="G309" i="14"/>
  <c r="F309" i="14"/>
  <c r="E309" i="14"/>
  <c r="D309" i="14"/>
  <c r="Q302" i="14"/>
  <c r="P302" i="14"/>
  <c r="O302" i="14"/>
  <c r="N302" i="14"/>
  <c r="L302" i="14"/>
  <c r="K302" i="14"/>
  <c r="J302" i="14"/>
  <c r="I302" i="14"/>
  <c r="G302" i="14"/>
  <c r="F302" i="14"/>
  <c r="E302" i="14"/>
  <c r="M301" i="14"/>
  <c r="H301" i="14"/>
  <c r="C301" i="14"/>
  <c r="M300" i="14"/>
  <c r="H300" i="14"/>
  <c r="C300" i="14"/>
  <c r="M298" i="14"/>
  <c r="H298" i="14"/>
  <c r="C298" i="14"/>
  <c r="M297" i="14"/>
  <c r="H297" i="14"/>
  <c r="C297" i="14"/>
  <c r="M296" i="14"/>
  <c r="H296" i="14"/>
  <c r="C296" i="14"/>
  <c r="Q294" i="14"/>
  <c r="P294" i="14"/>
  <c r="O294" i="14"/>
  <c r="N294" i="14"/>
  <c r="L294" i="14"/>
  <c r="K294" i="14"/>
  <c r="J294" i="14"/>
  <c r="I294" i="14"/>
  <c r="G294" i="14"/>
  <c r="F294" i="14"/>
  <c r="E294" i="14"/>
  <c r="D294" i="14"/>
  <c r="M289" i="14"/>
  <c r="H289" i="14"/>
  <c r="C289" i="14"/>
  <c r="Q286" i="14"/>
  <c r="P286" i="14"/>
  <c r="O286" i="14"/>
  <c r="N286" i="14"/>
  <c r="L286" i="14"/>
  <c r="K286" i="14"/>
  <c r="J286" i="14"/>
  <c r="I286" i="14"/>
  <c r="G286" i="14"/>
  <c r="F286" i="14"/>
  <c r="E286" i="14"/>
  <c r="D286" i="14"/>
  <c r="M285" i="14"/>
  <c r="H285" i="14"/>
  <c r="C285" i="14"/>
  <c r="M284" i="14"/>
  <c r="H284" i="14"/>
  <c r="C284" i="14"/>
  <c r="Q282" i="14"/>
  <c r="P282" i="14"/>
  <c r="O282" i="14"/>
  <c r="N282" i="14"/>
  <c r="L282" i="14"/>
  <c r="K282" i="14"/>
  <c r="J282" i="14"/>
  <c r="I282" i="14"/>
  <c r="G282" i="14"/>
  <c r="F282" i="14"/>
  <c r="E282" i="14"/>
  <c r="D282" i="14"/>
  <c r="M281" i="14"/>
  <c r="H281" i="14"/>
  <c r="C281" i="14"/>
  <c r="M280" i="14"/>
  <c r="H280" i="14"/>
  <c r="C280" i="14"/>
  <c r="M275" i="14"/>
  <c r="H275" i="14"/>
  <c r="C275" i="14"/>
  <c r="Q274" i="14"/>
  <c r="P274" i="14"/>
  <c r="O274" i="14"/>
  <c r="N274" i="14"/>
  <c r="L274" i="14"/>
  <c r="K274" i="14"/>
  <c r="J274" i="14"/>
  <c r="I274" i="14"/>
  <c r="G274" i="14"/>
  <c r="F274" i="14"/>
  <c r="E274" i="14"/>
  <c r="D274" i="14"/>
  <c r="D278" i="14" s="1"/>
  <c r="M273" i="14"/>
  <c r="H273" i="14"/>
  <c r="C273" i="14"/>
  <c r="M272" i="14"/>
  <c r="H272" i="14"/>
  <c r="M270" i="14"/>
  <c r="H270" i="14"/>
  <c r="C270" i="14"/>
  <c r="M269" i="14"/>
  <c r="H269" i="14"/>
  <c r="C269" i="14"/>
  <c r="M268" i="14"/>
  <c r="H268" i="14"/>
  <c r="C268" i="14"/>
  <c r="M267" i="14"/>
  <c r="H267" i="14"/>
  <c r="C267" i="14"/>
  <c r="Q266" i="14"/>
  <c r="P266" i="14"/>
  <c r="P261" i="14" s="1"/>
  <c r="P278" i="14" s="1"/>
  <c r="O266" i="14"/>
  <c r="O261" i="14" s="1"/>
  <c r="N261" i="14"/>
  <c r="L266" i="14"/>
  <c r="L261" i="14" s="1"/>
  <c r="L278" i="14" s="1"/>
  <c r="K266" i="14"/>
  <c r="K261" i="14" s="1"/>
  <c r="J266" i="14"/>
  <c r="J261" i="14" s="1"/>
  <c r="G261" i="14"/>
  <c r="F261" i="14"/>
  <c r="E261" i="14"/>
  <c r="M264" i="14"/>
  <c r="H264" i="14"/>
  <c r="C264" i="14"/>
  <c r="M263" i="14"/>
  <c r="H263" i="14"/>
  <c r="C263" i="14"/>
  <c r="M262" i="14"/>
  <c r="H262" i="14"/>
  <c r="C262" i="14"/>
  <c r="Q261" i="14"/>
  <c r="Q278" i="14" s="1"/>
  <c r="C256" i="14"/>
  <c r="M250" i="14"/>
  <c r="H250" i="14"/>
  <c r="C250" i="14"/>
  <c r="M249" i="14"/>
  <c r="H249" i="14"/>
  <c r="C249" i="14"/>
  <c r="M248" i="14"/>
  <c r="H248" i="14"/>
  <c r="C248" i="14"/>
  <c r="M247" i="14"/>
  <c r="H247" i="14"/>
  <c r="C247" i="14"/>
  <c r="M246" i="14"/>
  <c r="H246" i="14"/>
  <c r="C246" i="14"/>
  <c r="M245" i="14"/>
  <c r="H245" i="14"/>
  <c r="C245" i="14"/>
  <c r="M244" i="14"/>
  <c r="H244" i="14"/>
  <c r="C244" i="14"/>
  <c r="M243" i="14"/>
  <c r="H243" i="14"/>
  <c r="C243" i="14"/>
  <c r="Q242" i="14"/>
  <c r="P242" i="14"/>
  <c r="O242" i="14"/>
  <c r="N242" i="14"/>
  <c r="L242" i="14"/>
  <c r="K242" i="14"/>
  <c r="J242" i="14"/>
  <c r="I242" i="14"/>
  <c r="G242" i="14"/>
  <c r="F242" i="14"/>
  <c r="E242" i="14"/>
  <c r="D242" i="14"/>
  <c r="M241" i="14"/>
  <c r="H241" i="14"/>
  <c r="C241" i="14"/>
  <c r="M240" i="14"/>
  <c r="H240" i="14"/>
  <c r="C240" i="14"/>
  <c r="M239" i="14"/>
  <c r="H239" i="14"/>
  <c r="C239" i="14"/>
  <c r="M238" i="14"/>
  <c r="H238" i="14"/>
  <c r="C238" i="14"/>
  <c r="M237" i="14"/>
  <c r="H237" i="14"/>
  <c r="C237" i="14"/>
  <c r="M236" i="14"/>
  <c r="H236" i="14"/>
  <c r="C236" i="14"/>
  <c r="M235" i="14"/>
  <c r="H235" i="14"/>
  <c r="C235" i="14"/>
  <c r="Q233" i="14"/>
  <c r="P233" i="14"/>
  <c r="O233" i="14"/>
  <c r="O251" i="14" s="1"/>
  <c r="O339" i="14" s="1"/>
  <c r="N233" i="14"/>
  <c r="L233" i="14"/>
  <c r="L251" i="14" s="1"/>
  <c r="L339" i="14" s="1"/>
  <c r="K233" i="14"/>
  <c r="K251" i="14" s="1"/>
  <c r="K339" i="14" s="1"/>
  <c r="J233" i="14"/>
  <c r="I233" i="14"/>
  <c r="I251" i="14" s="1"/>
  <c r="G233" i="14"/>
  <c r="G251" i="14" s="1"/>
  <c r="F233" i="14"/>
  <c r="E233" i="14"/>
  <c r="E251" i="14" s="1"/>
  <c r="E339" i="14" s="1"/>
  <c r="C339" i="14" s="1"/>
  <c r="D233" i="14"/>
  <c r="M230" i="14"/>
  <c r="H230" i="14"/>
  <c r="C230" i="14"/>
  <c r="M229" i="14"/>
  <c r="H229" i="14"/>
  <c r="C229" i="14"/>
  <c r="Q228" i="14"/>
  <c r="P228" i="14"/>
  <c r="O228" i="14"/>
  <c r="N228" i="14"/>
  <c r="L228" i="14"/>
  <c r="K228" i="14"/>
  <c r="J228" i="14"/>
  <c r="I228" i="14"/>
  <c r="G228" i="14"/>
  <c r="F228" i="14"/>
  <c r="E228" i="14"/>
  <c r="D228" i="14"/>
  <c r="M227" i="14"/>
  <c r="H227" i="14"/>
  <c r="C227" i="14"/>
  <c r="Q226" i="14"/>
  <c r="P226" i="14"/>
  <c r="O226" i="14"/>
  <c r="N226" i="14"/>
  <c r="L226" i="14"/>
  <c r="K226" i="14"/>
  <c r="J226" i="14"/>
  <c r="I226" i="14"/>
  <c r="G226" i="14"/>
  <c r="F226" i="14"/>
  <c r="E226" i="14"/>
  <c r="D226" i="14"/>
  <c r="M225" i="14"/>
  <c r="H225" i="14"/>
  <c r="C225" i="14"/>
  <c r="Q224" i="14"/>
  <c r="P224" i="14"/>
  <c r="O224" i="14"/>
  <c r="N224" i="14"/>
  <c r="L224" i="14"/>
  <c r="K224" i="14"/>
  <c r="J224" i="14"/>
  <c r="I224" i="14"/>
  <c r="G224" i="14"/>
  <c r="G231" i="14" s="1"/>
  <c r="F224" i="14"/>
  <c r="E224" i="14"/>
  <c r="D224" i="14"/>
  <c r="D231" i="14" s="1"/>
  <c r="M223" i="14"/>
  <c r="H223" i="14"/>
  <c r="C223" i="14"/>
  <c r="M220" i="14"/>
  <c r="H220" i="14"/>
  <c r="C220" i="14"/>
  <c r="Q219" i="14"/>
  <c r="P219" i="14"/>
  <c r="O219" i="14"/>
  <c r="L219" i="14"/>
  <c r="K219" i="14"/>
  <c r="G219" i="14"/>
  <c r="M218" i="14"/>
  <c r="H218" i="14"/>
  <c r="C218" i="14"/>
  <c r="C217" i="14"/>
  <c r="M216" i="14"/>
  <c r="H216" i="14"/>
  <c r="C216" i="14"/>
  <c r="M215" i="14"/>
  <c r="H215" i="14"/>
  <c r="C215" i="14"/>
  <c r="M213" i="14"/>
  <c r="H213" i="14"/>
  <c r="C213" i="14"/>
  <c r="M211" i="14"/>
  <c r="H211" i="14"/>
  <c r="C211" i="14"/>
  <c r="M210" i="14"/>
  <c r="H210" i="14"/>
  <c r="C210" i="14"/>
  <c r="M209" i="14"/>
  <c r="H209" i="14"/>
  <c r="C209" i="14"/>
  <c r="Q208" i="14"/>
  <c r="P208" i="14"/>
  <c r="O208" i="14"/>
  <c r="N208" i="14"/>
  <c r="L208" i="14"/>
  <c r="K208" i="14"/>
  <c r="J208" i="14"/>
  <c r="I208" i="14"/>
  <c r="G208" i="14"/>
  <c r="F208" i="14"/>
  <c r="E208" i="14"/>
  <c r="D208" i="14"/>
  <c r="M205" i="14"/>
  <c r="H205" i="14"/>
  <c r="C205" i="14"/>
  <c r="C202" i="14"/>
  <c r="C200" i="14"/>
  <c r="Q206" i="14"/>
  <c r="N206" i="14"/>
  <c r="L206" i="14"/>
  <c r="J206" i="14"/>
  <c r="C195" i="14"/>
  <c r="C190" i="14"/>
  <c r="M189" i="14"/>
  <c r="H189" i="14"/>
  <c r="C187" i="14"/>
  <c r="C186" i="14"/>
  <c r="C185" i="14"/>
  <c r="C183" i="14"/>
  <c r="M178" i="14"/>
  <c r="H178" i="14"/>
  <c r="M177" i="14"/>
  <c r="H177" i="14"/>
  <c r="M176" i="14"/>
  <c r="H176" i="14"/>
  <c r="C176" i="14"/>
  <c r="M175" i="14"/>
  <c r="H175" i="14"/>
  <c r="C175" i="14"/>
  <c r="M174" i="14"/>
  <c r="H174" i="14"/>
  <c r="C174" i="14"/>
  <c r="M173" i="14"/>
  <c r="H173" i="14"/>
  <c r="C173" i="14"/>
  <c r="M172" i="14"/>
  <c r="H172" i="14"/>
  <c r="C172" i="14"/>
  <c r="M171" i="14"/>
  <c r="H171" i="14"/>
  <c r="C171" i="14"/>
  <c r="M170" i="14"/>
  <c r="H170" i="14"/>
  <c r="C170" i="14"/>
  <c r="M169" i="14"/>
  <c r="H169" i="14"/>
  <c r="C169" i="14"/>
  <c r="M168" i="14"/>
  <c r="H168" i="14"/>
  <c r="C168" i="14"/>
  <c r="H164" i="14"/>
  <c r="C164" i="14"/>
  <c r="Q163" i="14"/>
  <c r="P163" i="14"/>
  <c r="O163" i="14"/>
  <c r="N163" i="14"/>
  <c r="L163" i="14"/>
  <c r="K163" i="14"/>
  <c r="J163" i="14"/>
  <c r="I163" i="14"/>
  <c r="G163" i="14"/>
  <c r="F163" i="14"/>
  <c r="E163" i="14"/>
  <c r="D163" i="14"/>
  <c r="M162" i="14"/>
  <c r="H162" i="14"/>
  <c r="C162" i="14"/>
  <c r="N161" i="14"/>
  <c r="F161" i="14"/>
  <c r="E161" i="14"/>
  <c r="D161" i="14"/>
  <c r="M160" i="14"/>
  <c r="H160" i="14"/>
  <c r="C160" i="14"/>
  <c r="M159" i="14"/>
  <c r="H159" i="14"/>
  <c r="C159" i="14"/>
  <c r="Q158" i="14"/>
  <c r="P158" i="14"/>
  <c r="O158" i="14"/>
  <c r="N158" i="14"/>
  <c r="N166" i="14" s="1"/>
  <c r="L158" i="14"/>
  <c r="K158" i="14"/>
  <c r="J158" i="14"/>
  <c r="G158" i="14"/>
  <c r="F158" i="14"/>
  <c r="E158" i="14"/>
  <c r="D158" i="14"/>
  <c r="M157" i="14"/>
  <c r="H157" i="14"/>
  <c r="C157" i="14"/>
  <c r="M156" i="14"/>
  <c r="H156" i="14"/>
  <c r="C156" i="14"/>
  <c r="M155" i="14"/>
  <c r="H155" i="14"/>
  <c r="C155" i="14"/>
  <c r="G153" i="14"/>
  <c r="F153" i="14"/>
  <c r="E153" i="14"/>
  <c r="D153" i="14"/>
  <c r="M152" i="14"/>
  <c r="H152" i="14"/>
  <c r="C152" i="14"/>
  <c r="M151" i="14"/>
  <c r="H151" i="14"/>
  <c r="C151" i="14"/>
  <c r="M150" i="14"/>
  <c r="H150" i="14"/>
  <c r="C150" i="14"/>
  <c r="M149" i="14"/>
  <c r="H149" i="14"/>
  <c r="C149" i="14"/>
  <c r="M148" i="14"/>
  <c r="H148" i="14"/>
  <c r="C148" i="14"/>
  <c r="M147" i="14"/>
  <c r="H147" i="14"/>
  <c r="C147" i="14"/>
  <c r="M146" i="14"/>
  <c r="H146" i="14"/>
  <c r="C146" i="14"/>
  <c r="M145" i="14"/>
  <c r="H145" i="14"/>
  <c r="C145" i="14"/>
  <c r="M144" i="14"/>
  <c r="C144" i="14"/>
  <c r="C141" i="14"/>
  <c r="M140" i="14"/>
  <c r="H140" i="14"/>
  <c r="C140" i="14"/>
  <c r="M139" i="14"/>
  <c r="H139" i="14"/>
  <c r="C139" i="14"/>
  <c r="M138" i="14"/>
  <c r="H138" i="14"/>
  <c r="C138" i="14"/>
  <c r="Q137" i="14"/>
  <c r="Q142" i="14" s="1"/>
  <c r="P137" i="14"/>
  <c r="P142" i="14" s="1"/>
  <c r="O137" i="14"/>
  <c r="O142" i="14" s="1"/>
  <c r="N137" i="14"/>
  <c r="L137" i="14"/>
  <c r="L142" i="14" s="1"/>
  <c r="K137" i="14"/>
  <c r="K142" i="14" s="1"/>
  <c r="J137" i="14"/>
  <c r="J142" i="14" s="1"/>
  <c r="I137" i="14"/>
  <c r="I142" i="14" s="1"/>
  <c r="G137" i="14"/>
  <c r="G142" i="14" s="1"/>
  <c r="F137" i="14"/>
  <c r="F142" i="14" s="1"/>
  <c r="E137" i="14"/>
  <c r="E142" i="14" s="1"/>
  <c r="D137" i="14"/>
  <c r="D142" i="14" s="1"/>
  <c r="M134" i="14"/>
  <c r="H134" i="14"/>
  <c r="C134" i="14"/>
  <c r="Q133" i="14"/>
  <c r="Q135" i="14" s="1"/>
  <c r="P133" i="14"/>
  <c r="P135" i="14" s="1"/>
  <c r="O133" i="14"/>
  <c r="O135" i="14" s="1"/>
  <c r="N133" i="14"/>
  <c r="L133" i="14"/>
  <c r="L135" i="14" s="1"/>
  <c r="K133" i="14"/>
  <c r="K135" i="14" s="1"/>
  <c r="J133" i="14"/>
  <c r="J135" i="14" s="1"/>
  <c r="I133" i="14"/>
  <c r="I135" i="14" s="1"/>
  <c r="G133" i="14"/>
  <c r="G135" i="14" s="1"/>
  <c r="F133" i="14"/>
  <c r="F135" i="14" s="1"/>
  <c r="E133" i="14"/>
  <c r="E135" i="14" s="1"/>
  <c r="D133" i="14"/>
  <c r="M132" i="14"/>
  <c r="H132" i="14"/>
  <c r="C132" i="14"/>
  <c r="M131" i="14"/>
  <c r="H131" i="14"/>
  <c r="C131" i="14"/>
  <c r="M124" i="14"/>
  <c r="H124" i="14"/>
  <c r="C124" i="14"/>
  <c r="M123" i="14"/>
  <c r="H123" i="14"/>
  <c r="C123" i="14"/>
  <c r="M122" i="14"/>
  <c r="H122" i="14"/>
  <c r="C122" i="14"/>
  <c r="Q121" i="14"/>
  <c r="Q125" i="14" s="1"/>
  <c r="P121" i="14"/>
  <c r="O121" i="14"/>
  <c r="O125" i="14" s="1"/>
  <c r="N121" i="14"/>
  <c r="N125" i="14" s="1"/>
  <c r="L121" i="14"/>
  <c r="K121" i="14"/>
  <c r="K125" i="14" s="1"/>
  <c r="J121" i="14"/>
  <c r="I121" i="14"/>
  <c r="I125" i="14" s="1"/>
  <c r="G121" i="14"/>
  <c r="G125" i="14" s="1"/>
  <c r="F121" i="14"/>
  <c r="F125" i="14" s="1"/>
  <c r="E121" i="14"/>
  <c r="H98" i="14"/>
  <c r="M97" i="14"/>
  <c r="H97" i="14"/>
  <c r="M96" i="14"/>
  <c r="H96" i="14"/>
  <c r="C96" i="14"/>
  <c r="C92" i="14"/>
  <c r="M90" i="14"/>
  <c r="M89" i="14"/>
  <c r="H89" i="14"/>
  <c r="M88" i="14"/>
  <c r="H88" i="14"/>
  <c r="M86" i="14"/>
  <c r="H86" i="14"/>
  <c r="C86" i="14"/>
  <c r="M85" i="14"/>
  <c r="H85" i="14"/>
  <c r="C85" i="14"/>
  <c r="M84" i="14"/>
  <c r="H84" i="14"/>
  <c r="C84" i="14"/>
  <c r="Q83" i="14"/>
  <c r="Q117" i="14" s="1"/>
  <c r="P83" i="14"/>
  <c r="P117" i="14" s="1"/>
  <c r="O83" i="14"/>
  <c r="O117" i="14" s="1"/>
  <c r="N83" i="14"/>
  <c r="N117" i="14" s="1"/>
  <c r="L83" i="14"/>
  <c r="L117" i="14" s="1"/>
  <c r="K83" i="14"/>
  <c r="K117" i="14" s="1"/>
  <c r="J83" i="14"/>
  <c r="J117" i="14" s="1"/>
  <c r="I83" i="14"/>
  <c r="I117" i="14" s="1"/>
  <c r="G83" i="14"/>
  <c r="G117" i="14" s="1"/>
  <c r="F83" i="14"/>
  <c r="F117" i="14" s="1"/>
  <c r="E83" i="14"/>
  <c r="E117" i="14" s="1"/>
  <c r="M65" i="14"/>
  <c r="H65" i="14"/>
  <c r="M64" i="14"/>
  <c r="H64" i="14"/>
  <c r="M63" i="14"/>
  <c r="H63" i="14"/>
  <c r="M62" i="14"/>
  <c r="H62" i="14"/>
  <c r="M61" i="14"/>
  <c r="H61" i="14"/>
  <c r="M60" i="14"/>
  <c r="H60" i="14"/>
  <c r="M59" i="14"/>
  <c r="H59" i="14"/>
  <c r="M58" i="14"/>
  <c r="H58" i="14"/>
  <c r="Q56" i="14"/>
  <c r="P56" i="14"/>
  <c r="O56" i="14"/>
  <c r="N56" i="14"/>
  <c r="L56" i="14"/>
  <c r="K56" i="14"/>
  <c r="J56" i="14"/>
  <c r="I56" i="14"/>
  <c r="G56" i="14"/>
  <c r="F56" i="14"/>
  <c r="E56" i="14"/>
  <c r="D56" i="14"/>
  <c r="M36" i="14"/>
  <c r="H36" i="14"/>
  <c r="C36" i="14"/>
  <c r="Q35" i="14"/>
  <c r="P35" i="14"/>
  <c r="P33" i="14" s="1"/>
  <c r="O35" i="14"/>
  <c r="O33" i="14" s="1"/>
  <c r="N35" i="14"/>
  <c r="N33" i="14" s="1"/>
  <c r="L35" i="14"/>
  <c r="L33" i="14" s="1"/>
  <c r="K35" i="14"/>
  <c r="K33" i="14" s="1"/>
  <c r="J35" i="14"/>
  <c r="J33" i="14" s="1"/>
  <c r="I35" i="14"/>
  <c r="G35" i="14"/>
  <c r="G33" i="14" s="1"/>
  <c r="F35" i="14"/>
  <c r="F33" i="14" s="1"/>
  <c r="E35" i="14"/>
  <c r="E33" i="14" s="1"/>
  <c r="D35" i="14"/>
  <c r="D33" i="14" s="1"/>
  <c r="Q33" i="14"/>
  <c r="M32" i="14"/>
  <c r="H32" i="14"/>
  <c r="C32" i="14"/>
  <c r="Q31" i="14"/>
  <c r="P31" i="14"/>
  <c r="O31" i="14"/>
  <c r="N31" i="14"/>
  <c r="L31" i="14"/>
  <c r="K31" i="14"/>
  <c r="J31" i="14"/>
  <c r="I31" i="14"/>
  <c r="G31" i="14"/>
  <c r="F31" i="14"/>
  <c r="E31" i="14"/>
  <c r="D31" i="14"/>
  <c r="Q19" i="14"/>
  <c r="L19" i="14"/>
  <c r="G19" i="14"/>
  <c r="D14" i="14"/>
  <c r="M13" i="14"/>
  <c r="M12" i="14"/>
  <c r="M11" i="14"/>
  <c r="M10" i="14"/>
  <c r="P9" i="14"/>
  <c r="O9" i="14"/>
  <c r="O19" i="14" s="1"/>
  <c r="N9" i="14"/>
  <c r="K9" i="14"/>
  <c r="J9" i="14"/>
  <c r="J19" i="14" s="1"/>
  <c r="I9" i="14"/>
  <c r="I19" i="14" s="1"/>
  <c r="F9" i="14"/>
  <c r="F19" i="14" s="1"/>
  <c r="E9" i="14"/>
  <c r="E19" i="14" s="1"/>
  <c r="D9" i="14"/>
  <c r="K278" i="14" l="1"/>
  <c r="O278" i="14"/>
  <c r="E278" i="14"/>
  <c r="N278" i="14"/>
  <c r="F278" i="14"/>
  <c r="H117" i="14"/>
  <c r="D166" i="14"/>
  <c r="J278" i="14"/>
  <c r="G278" i="14"/>
  <c r="C14" i="14"/>
  <c r="D221" i="14"/>
  <c r="C33" i="14"/>
  <c r="D21" i="14"/>
  <c r="C31" i="14"/>
  <c r="M196" i="14"/>
  <c r="C117" i="14"/>
  <c r="H196" i="14"/>
  <c r="H206" i="14"/>
  <c r="M133" i="14"/>
  <c r="H135" i="14"/>
  <c r="N135" i="14"/>
  <c r="M135" i="14" s="1"/>
  <c r="C133" i="14"/>
  <c r="H133" i="14"/>
  <c r="D135" i="14"/>
  <c r="E166" i="14"/>
  <c r="F166" i="14"/>
  <c r="J166" i="14"/>
  <c r="D125" i="14"/>
  <c r="E125" i="14"/>
  <c r="L125" i="14"/>
  <c r="P125" i="14"/>
  <c r="M125" i="14" s="1"/>
  <c r="J125" i="14"/>
  <c r="Q166" i="14"/>
  <c r="H9" i="14"/>
  <c r="L166" i="14"/>
  <c r="P166" i="14"/>
  <c r="G166" i="14"/>
  <c r="K166" i="14"/>
  <c r="O166" i="14"/>
  <c r="M166" i="14" s="1"/>
  <c r="I166" i="14"/>
  <c r="D335" i="14"/>
  <c r="G335" i="14"/>
  <c r="K335" i="14"/>
  <c r="C161" i="14"/>
  <c r="L212" i="14"/>
  <c r="L221" i="14" s="1"/>
  <c r="G221" i="14"/>
  <c r="F221" i="14"/>
  <c r="H214" i="14"/>
  <c r="M242" i="14"/>
  <c r="H282" i="14"/>
  <c r="C286" i="14"/>
  <c r="H286" i="14"/>
  <c r="C219" i="14"/>
  <c r="C27" i="14"/>
  <c r="M31" i="14"/>
  <c r="H219" i="14"/>
  <c r="H228" i="14"/>
  <c r="N251" i="14"/>
  <c r="Q251" i="14"/>
  <c r="H242" i="14"/>
  <c r="H309" i="14"/>
  <c r="F335" i="14"/>
  <c r="J335" i="14"/>
  <c r="M311" i="14"/>
  <c r="Q335" i="14"/>
  <c r="P25" i="14"/>
  <c r="P21" i="14" s="1"/>
  <c r="H35" i="14"/>
  <c r="H83" i="14"/>
  <c r="H161" i="14"/>
  <c r="M161" i="14"/>
  <c r="C208" i="14"/>
  <c r="H208" i="14"/>
  <c r="I212" i="14"/>
  <c r="I221" i="14" s="1"/>
  <c r="C214" i="14"/>
  <c r="K212" i="14"/>
  <c r="K221" i="14" s="1"/>
  <c r="O212" i="14"/>
  <c r="O221" i="14" s="1"/>
  <c r="J231" i="14"/>
  <c r="M224" i="14"/>
  <c r="Q231" i="14"/>
  <c r="R259" i="14"/>
  <c r="H266" i="14"/>
  <c r="C271" i="14"/>
  <c r="H294" i="14"/>
  <c r="M294" i="14"/>
  <c r="P335" i="14"/>
  <c r="C9" i="14"/>
  <c r="M57" i="14"/>
  <c r="H142" i="14"/>
  <c r="H153" i="14"/>
  <c r="H158" i="14"/>
  <c r="H163" i="14"/>
  <c r="C196" i="14"/>
  <c r="Q212" i="14"/>
  <c r="Q221" i="14" s="1"/>
  <c r="M217" i="14"/>
  <c r="H226" i="14"/>
  <c r="C228" i="14"/>
  <c r="H274" i="14"/>
  <c r="M274" i="14"/>
  <c r="H302" i="14"/>
  <c r="C309" i="14"/>
  <c r="M328" i="14"/>
  <c r="N19" i="14"/>
  <c r="M56" i="14"/>
  <c r="P19" i="14"/>
  <c r="O25" i="14"/>
  <c r="O21" i="14" s="1"/>
  <c r="Q25" i="14"/>
  <c r="Q21" i="14" s="1"/>
  <c r="M35" i="14"/>
  <c r="H56" i="14"/>
  <c r="C83" i="14"/>
  <c r="E25" i="14"/>
  <c r="E21" i="14" s="1"/>
  <c r="C30" i="14"/>
  <c r="G25" i="14"/>
  <c r="G21" i="14" s="1"/>
  <c r="H31" i="14"/>
  <c r="C35" i="14"/>
  <c r="M83" i="14"/>
  <c r="M121" i="14"/>
  <c r="H137" i="14"/>
  <c r="C153" i="14"/>
  <c r="C142" i="14"/>
  <c r="M87" i="14"/>
  <c r="H121" i="14"/>
  <c r="C163" i="14"/>
  <c r="M163" i="14"/>
  <c r="E221" i="14"/>
  <c r="P212" i="14"/>
  <c r="P221" i="14" s="1"/>
  <c r="C224" i="14"/>
  <c r="H224" i="14"/>
  <c r="O231" i="14"/>
  <c r="M226" i="14"/>
  <c r="C242" i="14"/>
  <c r="C278" i="14"/>
  <c r="M266" i="14"/>
  <c r="C274" i="14"/>
  <c r="M282" i="14"/>
  <c r="C294" i="14"/>
  <c r="M302" i="14"/>
  <c r="E335" i="14"/>
  <c r="H311" i="14"/>
  <c r="O335" i="14"/>
  <c r="H328" i="14"/>
  <c r="C137" i="14"/>
  <c r="C158" i="14"/>
  <c r="M158" i="14"/>
  <c r="C165" i="14"/>
  <c r="M208" i="14"/>
  <c r="M214" i="14"/>
  <c r="F231" i="14"/>
  <c r="I231" i="14"/>
  <c r="L231" i="14"/>
  <c r="P231" i="14"/>
  <c r="C226" i="14"/>
  <c r="M228" i="14"/>
  <c r="F251" i="14"/>
  <c r="M233" i="14"/>
  <c r="I261" i="14"/>
  <c r="I278" i="14" s="1"/>
  <c r="C266" i="14"/>
  <c r="M271" i="14"/>
  <c r="C282" i="14"/>
  <c r="M286" i="14"/>
  <c r="C302" i="14"/>
  <c r="M309" i="14"/>
  <c r="I335" i="14"/>
  <c r="L335" i="14"/>
  <c r="C328" i="14"/>
  <c r="D19" i="14"/>
  <c r="K19" i="14"/>
  <c r="C22" i="14"/>
  <c r="M9" i="14"/>
  <c r="H22" i="14"/>
  <c r="F25" i="14"/>
  <c r="F21" i="14" s="1"/>
  <c r="C29" i="14"/>
  <c r="M33" i="14"/>
  <c r="R33" i="14" s="1"/>
  <c r="C56" i="14"/>
  <c r="I33" i="14"/>
  <c r="H33" i="14" s="1"/>
  <c r="M137" i="14"/>
  <c r="N142" i="14"/>
  <c r="M142" i="14" s="1"/>
  <c r="H165" i="14"/>
  <c r="M219" i="14"/>
  <c r="N231" i="14"/>
  <c r="E231" i="14"/>
  <c r="N212" i="14"/>
  <c r="N221" i="14" s="1"/>
  <c r="K231" i="14"/>
  <c r="C121" i="14"/>
  <c r="C206" i="14"/>
  <c r="J251" i="14"/>
  <c r="J339" i="14" s="1"/>
  <c r="H339" i="14" s="1"/>
  <c r="H233" i="14"/>
  <c r="P251" i="14"/>
  <c r="P339" i="14" s="1"/>
  <c r="M339" i="14" s="1"/>
  <c r="M206" i="14"/>
  <c r="H217" i="14"/>
  <c r="J212" i="14"/>
  <c r="J221" i="14" s="1"/>
  <c r="D251" i="14"/>
  <c r="C233" i="14"/>
  <c r="C261" i="14"/>
  <c r="C311" i="14"/>
  <c r="N335" i="14"/>
  <c r="M261" i="14"/>
  <c r="R23" i="13"/>
  <c r="R22" i="13"/>
  <c r="R101" i="13"/>
  <c r="E444" i="13"/>
  <c r="C444" i="13"/>
  <c r="C135" i="14" l="1"/>
  <c r="C221" i="14"/>
  <c r="C335" i="14"/>
  <c r="C21" i="14"/>
  <c r="H21" i="14"/>
  <c r="C125" i="14"/>
  <c r="R125" i="14" s="1"/>
  <c r="C87" i="14"/>
  <c r="R28" i="14"/>
  <c r="R31" i="14"/>
  <c r="M278" i="14"/>
  <c r="R30" i="14"/>
  <c r="H125" i="14"/>
  <c r="H166" i="14"/>
  <c r="C212" i="14"/>
  <c r="M19" i="14"/>
  <c r="H335" i="14"/>
  <c r="C231" i="14"/>
  <c r="M231" i="14"/>
  <c r="H87" i="14"/>
  <c r="M335" i="14"/>
  <c r="M251" i="14"/>
  <c r="R206" i="14"/>
  <c r="H231" i="14"/>
  <c r="C251" i="14"/>
  <c r="R142" i="14"/>
  <c r="C25" i="14"/>
  <c r="H25" i="14"/>
  <c r="H278" i="14"/>
  <c r="H261" i="14"/>
  <c r="M212" i="14"/>
  <c r="N25" i="14"/>
  <c r="N21" i="14" s="1"/>
  <c r="M21" i="14" s="1"/>
  <c r="H212" i="14"/>
  <c r="H251" i="14"/>
  <c r="R29" i="14"/>
  <c r="C19" i="14"/>
  <c r="C166" i="14"/>
  <c r="R22" i="14"/>
  <c r="H19" i="14"/>
  <c r="M443" i="13"/>
  <c r="M442" i="13"/>
  <c r="H443" i="13"/>
  <c r="H442" i="13"/>
  <c r="C443" i="13"/>
  <c r="C442" i="13"/>
  <c r="D444" i="13"/>
  <c r="F443" i="13"/>
  <c r="E442" i="13"/>
  <c r="P443" i="13"/>
  <c r="K443" i="13"/>
  <c r="J351" i="13"/>
  <c r="O351" i="13"/>
  <c r="O442" i="13"/>
  <c r="K442" i="13"/>
  <c r="L442" i="13"/>
  <c r="P442" i="13"/>
  <c r="J442" i="13"/>
  <c r="N375" i="13"/>
  <c r="N382" i="13" s="1"/>
  <c r="N370" i="13"/>
  <c r="N366" i="13"/>
  <c r="N287" i="13"/>
  <c r="C294" i="13"/>
  <c r="C293" i="13"/>
  <c r="C292" i="13"/>
  <c r="C291" i="13"/>
  <c r="C290" i="13"/>
  <c r="C289" i="13"/>
  <c r="C288" i="13"/>
  <c r="C286" i="13"/>
  <c r="C285" i="13"/>
  <c r="C284" i="13"/>
  <c r="C283" i="13"/>
  <c r="C282" i="13"/>
  <c r="C281" i="13"/>
  <c r="C279" i="13"/>
  <c r="C278" i="13"/>
  <c r="C275" i="13"/>
  <c r="C274" i="13"/>
  <c r="C273" i="13"/>
  <c r="C272" i="13"/>
  <c r="N235" i="13"/>
  <c r="N240" i="13"/>
  <c r="N209" i="13"/>
  <c r="N22" i="13"/>
  <c r="C179" i="13"/>
  <c r="E147" i="13"/>
  <c r="F147" i="13"/>
  <c r="G147" i="13"/>
  <c r="D147" i="13"/>
  <c r="D138" i="13" s="1"/>
  <c r="I147" i="13"/>
  <c r="I138" i="13"/>
  <c r="C191" i="13"/>
  <c r="D192" i="13"/>
  <c r="O186" i="13"/>
  <c r="P186" i="13"/>
  <c r="Q186" i="13"/>
  <c r="N186" i="13"/>
  <c r="J186" i="13"/>
  <c r="K186" i="13"/>
  <c r="L186" i="13"/>
  <c r="I186" i="13"/>
  <c r="E186" i="13"/>
  <c r="F186" i="13"/>
  <c r="G186" i="13"/>
  <c r="D186" i="13"/>
  <c r="C187" i="13"/>
  <c r="D165" i="13"/>
  <c r="N165" i="13"/>
  <c r="I165" i="13"/>
  <c r="M181" i="13"/>
  <c r="H181" i="13"/>
  <c r="C181" i="13"/>
  <c r="Q180" i="13"/>
  <c r="P180" i="13"/>
  <c r="O180" i="13"/>
  <c r="N180" i="13"/>
  <c r="L180" i="13"/>
  <c r="K180" i="13"/>
  <c r="J180" i="13"/>
  <c r="I180" i="13"/>
  <c r="H180" i="13"/>
  <c r="G180" i="13"/>
  <c r="F180" i="13"/>
  <c r="E180" i="13"/>
  <c r="D180" i="13"/>
  <c r="I154" i="13"/>
  <c r="O143" i="13"/>
  <c r="P143" i="13"/>
  <c r="Q143" i="13"/>
  <c r="N143" i="13"/>
  <c r="J143" i="13"/>
  <c r="K143" i="13"/>
  <c r="L143" i="13"/>
  <c r="I143" i="13"/>
  <c r="E143" i="13"/>
  <c r="F143" i="13"/>
  <c r="G143" i="13"/>
  <c r="D143" i="13"/>
  <c r="M146" i="13"/>
  <c r="H146" i="13"/>
  <c r="C146" i="13"/>
  <c r="N147" i="13"/>
  <c r="P147" i="13"/>
  <c r="O147" i="13"/>
  <c r="L147" i="13"/>
  <c r="K147" i="13"/>
  <c r="J147" i="13"/>
  <c r="E137" i="13"/>
  <c r="O137" i="13"/>
  <c r="J137" i="13"/>
  <c r="R19" i="14" l="1"/>
  <c r="M117" i="14"/>
  <c r="R135" i="14"/>
  <c r="R231" i="14"/>
  <c r="R251" i="14"/>
  <c r="H221" i="14"/>
  <c r="M25" i="14"/>
  <c r="R166" i="14"/>
  <c r="C180" i="13"/>
  <c r="H147" i="13"/>
  <c r="M180" i="13"/>
  <c r="C143" i="13"/>
  <c r="M221" i="14" l="1"/>
  <c r="R221" i="14"/>
  <c r="J132" i="13"/>
  <c r="O132" i="13"/>
  <c r="N139" i="13" l="1"/>
  <c r="D23" i="13"/>
  <c r="E23" i="13"/>
  <c r="D375" i="13" l="1"/>
  <c r="J370" i="13"/>
  <c r="K370" i="13"/>
  <c r="K366" i="13" s="1"/>
  <c r="L370" i="13"/>
  <c r="L366" i="13" s="1"/>
  <c r="I370" i="13"/>
  <c r="H370" i="13"/>
  <c r="E370" i="13"/>
  <c r="F370" i="13"/>
  <c r="G370" i="13"/>
  <c r="D370" i="13"/>
  <c r="D366" i="13"/>
  <c r="E366" i="13"/>
  <c r="F366" i="13"/>
  <c r="G366" i="13"/>
  <c r="J366" i="13"/>
  <c r="I366" i="13"/>
  <c r="C367" i="13"/>
  <c r="H367" i="13"/>
  <c r="M367" i="13"/>
  <c r="C368" i="13"/>
  <c r="D364" i="13"/>
  <c r="H366" i="13" l="1"/>
  <c r="M278" i="13"/>
  <c r="H278" i="13"/>
  <c r="H275" i="13"/>
  <c r="M275" i="13"/>
  <c r="M283" i="13"/>
  <c r="H283" i="13"/>
  <c r="O280" i="13"/>
  <c r="P280" i="13"/>
  <c r="Q280" i="13"/>
  <c r="N280" i="13"/>
  <c r="J280" i="13"/>
  <c r="K280" i="13"/>
  <c r="L280" i="13"/>
  <c r="I280" i="13"/>
  <c r="E280" i="13"/>
  <c r="F280" i="13"/>
  <c r="G280" i="13"/>
  <c r="D280" i="13"/>
  <c r="H284" i="13"/>
  <c r="M284" i="13"/>
  <c r="D263" i="13"/>
  <c r="H279" i="13"/>
  <c r="M279" i="13"/>
  <c r="J240" i="13" l="1"/>
  <c r="K240" i="13"/>
  <c r="I240" i="13"/>
  <c r="O235" i="13"/>
  <c r="P235" i="13"/>
  <c r="Q235" i="13"/>
  <c r="D235" i="13"/>
  <c r="J235" i="13"/>
  <c r="K235" i="13"/>
  <c r="L235" i="13"/>
  <c r="I235" i="13"/>
  <c r="N314" i="13" l="1"/>
  <c r="N319" i="13"/>
  <c r="D314" i="13"/>
  <c r="I314" i="13"/>
  <c r="D307" i="13"/>
  <c r="N298" i="13" l="1"/>
  <c r="N115" i="13" l="1"/>
  <c r="N113" i="13" s="1"/>
  <c r="I115" i="13"/>
  <c r="N74" i="13"/>
  <c r="N73" i="13" s="1"/>
  <c r="O74" i="13"/>
  <c r="N46" i="13"/>
  <c r="N34" i="13"/>
  <c r="N28" i="13"/>
  <c r="I26" i="13"/>
  <c r="N60" i="13"/>
  <c r="I34" i="13" l="1"/>
  <c r="I28" i="13"/>
  <c r="O209" i="13" l="1"/>
  <c r="P209" i="13"/>
  <c r="Q209" i="13"/>
  <c r="N207" i="13"/>
  <c r="M209" i="13" l="1"/>
  <c r="M437" i="13"/>
  <c r="H437" i="13"/>
  <c r="C437" i="13"/>
  <c r="M436" i="13"/>
  <c r="H436" i="13"/>
  <c r="C436" i="13"/>
  <c r="M435" i="13"/>
  <c r="H435" i="13"/>
  <c r="C435" i="13"/>
  <c r="M434" i="13"/>
  <c r="H434" i="13"/>
  <c r="C434" i="13"/>
  <c r="M433" i="13"/>
  <c r="H433" i="13"/>
  <c r="C433" i="13"/>
  <c r="M432" i="13"/>
  <c r="H432" i="13"/>
  <c r="C432" i="13"/>
  <c r="Q431" i="13"/>
  <c r="P431" i="13"/>
  <c r="O431" i="13"/>
  <c r="N431" i="13"/>
  <c r="L431" i="13"/>
  <c r="K431" i="13"/>
  <c r="J431" i="13"/>
  <c r="I431" i="13"/>
  <c r="G431" i="13"/>
  <c r="F431" i="13"/>
  <c r="E431" i="13"/>
  <c r="D431" i="13"/>
  <c r="M430" i="13"/>
  <c r="H430" i="13"/>
  <c r="C430" i="13"/>
  <c r="M429" i="13"/>
  <c r="H429" i="13"/>
  <c r="C429" i="13"/>
  <c r="M428" i="13"/>
  <c r="H428" i="13"/>
  <c r="C428" i="13"/>
  <c r="M427" i="13"/>
  <c r="C427" i="13"/>
  <c r="M426" i="13"/>
  <c r="H426" i="13"/>
  <c r="C426" i="13"/>
  <c r="M425" i="13"/>
  <c r="H425" i="13"/>
  <c r="C425" i="13"/>
  <c r="M424" i="13"/>
  <c r="H424" i="13"/>
  <c r="C424" i="13"/>
  <c r="M423" i="13"/>
  <c r="H423" i="13"/>
  <c r="C423" i="13"/>
  <c r="M422" i="13"/>
  <c r="H422" i="13"/>
  <c r="C422" i="13"/>
  <c r="M421" i="13"/>
  <c r="H421" i="13"/>
  <c r="C421" i="13"/>
  <c r="M420" i="13"/>
  <c r="H420" i="13"/>
  <c r="C420" i="13"/>
  <c r="M419" i="13"/>
  <c r="H419" i="13"/>
  <c r="C419" i="13"/>
  <c r="M418" i="13"/>
  <c r="H418" i="13"/>
  <c r="C418" i="13"/>
  <c r="M417" i="13"/>
  <c r="H417" i="13"/>
  <c r="C417" i="13"/>
  <c r="M416" i="13"/>
  <c r="C416" i="13"/>
  <c r="M415" i="13"/>
  <c r="H415" i="13"/>
  <c r="C415" i="13"/>
  <c r="Q414" i="13"/>
  <c r="P414" i="13"/>
  <c r="O414" i="13"/>
  <c r="N414" i="13"/>
  <c r="L414" i="13"/>
  <c r="K414" i="13"/>
  <c r="J414" i="13"/>
  <c r="I414" i="13"/>
  <c r="G414" i="13"/>
  <c r="F414" i="13"/>
  <c r="E414" i="13"/>
  <c r="D414" i="13"/>
  <c r="Q412" i="13"/>
  <c r="P412" i="13"/>
  <c r="O412" i="13"/>
  <c r="N412" i="13"/>
  <c r="L412" i="13"/>
  <c r="K412" i="13"/>
  <c r="J412" i="13"/>
  <c r="I412" i="13"/>
  <c r="G412" i="13"/>
  <c r="F412" i="13"/>
  <c r="E412" i="13"/>
  <c r="D412" i="13"/>
  <c r="Q405" i="13"/>
  <c r="P405" i="13"/>
  <c r="O405" i="13"/>
  <c r="N405" i="13"/>
  <c r="L405" i="13"/>
  <c r="K405" i="13"/>
  <c r="J405" i="13"/>
  <c r="I405" i="13"/>
  <c r="G405" i="13"/>
  <c r="F405" i="13"/>
  <c r="E405" i="13"/>
  <c r="D405" i="13"/>
  <c r="M404" i="13"/>
  <c r="H404" i="13"/>
  <c r="C404" i="13"/>
  <c r="M403" i="13"/>
  <c r="H403" i="13"/>
  <c r="C403" i="13"/>
  <c r="M402" i="13"/>
  <c r="H402" i="13"/>
  <c r="C402" i="13"/>
  <c r="M401" i="13"/>
  <c r="H401" i="13"/>
  <c r="C401" i="13"/>
  <c r="M400" i="13"/>
  <c r="H400" i="13"/>
  <c r="C400" i="13"/>
  <c r="Q398" i="13"/>
  <c r="P398" i="13"/>
  <c r="O398" i="13"/>
  <c r="N398" i="13"/>
  <c r="L398" i="13"/>
  <c r="K398" i="13"/>
  <c r="J398" i="13"/>
  <c r="I398" i="13"/>
  <c r="G398" i="13"/>
  <c r="F398" i="13"/>
  <c r="E398" i="13"/>
  <c r="D398" i="13"/>
  <c r="M393" i="13"/>
  <c r="H393" i="13"/>
  <c r="C393" i="13"/>
  <c r="Q390" i="13"/>
  <c r="P390" i="13"/>
  <c r="O390" i="13"/>
  <c r="N390" i="13"/>
  <c r="L390" i="13"/>
  <c r="K390" i="13"/>
  <c r="J390" i="13"/>
  <c r="I390" i="13"/>
  <c r="G390" i="13"/>
  <c r="F390" i="13"/>
  <c r="E390" i="13"/>
  <c r="D390" i="13"/>
  <c r="M389" i="13"/>
  <c r="H389" i="13"/>
  <c r="C389" i="13"/>
  <c r="M388" i="13"/>
  <c r="H388" i="13"/>
  <c r="C388" i="13"/>
  <c r="Q386" i="13"/>
  <c r="P386" i="13"/>
  <c r="O386" i="13"/>
  <c r="N386" i="13"/>
  <c r="L386" i="13"/>
  <c r="K386" i="13"/>
  <c r="J386" i="13"/>
  <c r="I386" i="13"/>
  <c r="G386" i="13"/>
  <c r="F386" i="13"/>
  <c r="E386" i="13"/>
  <c r="D386" i="13"/>
  <c r="M385" i="13"/>
  <c r="H385" i="13"/>
  <c r="C385" i="13"/>
  <c r="M384" i="13"/>
  <c r="H384" i="13"/>
  <c r="C384" i="13"/>
  <c r="M381" i="13"/>
  <c r="H381" i="13"/>
  <c r="C381" i="13"/>
  <c r="Q380" i="13"/>
  <c r="P380" i="13"/>
  <c r="O380" i="13"/>
  <c r="N380" i="13"/>
  <c r="L380" i="13"/>
  <c r="K380" i="13"/>
  <c r="J380" i="13"/>
  <c r="I380" i="13"/>
  <c r="G380" i="13"/>
  <c r="F380" i="13"/>
  <c r="E380" i="13"/>
  <c r="D380" i="13"/>
  <c r="M379" i="13"/>
  <c r="H379" i="13"/>
  <c r="C379" i="13"/>
  <c r="M378" i="13"/>
  <c r="H378" i="13"/>
  <c r="C378" i="13"/>
  <c r="M377" i="13"/>
  <c r="H377" i="13"/>
  <c r="C377" i="13"/>
  <c r="M376" i="13"/>
  <c r="H376" i="13"/>
  <c r="C376" i="13"/>
  <c r="Q375" i="13"/>
  <c r="P375" i="13"/>
  <c r="O375" i="13"/>
  <c r="L375" i="13"/>
  <c r="K375" i="13"/>
  <c r="J375" i="13"/>
  <c r="I375" i="13"/>
  <c r="G375" i="13"/>
  <c r="F375" i="13"/>
  <c r="E375" i="13"/>
  <c r="M374" i="13"/>
  <c r="H374" i="13"/>
  <c r="C374" i="13"/>
  <c r="M373" i="13"/>
  <c r="H373" i="13"/>
  <c r="C373" i="13"/>
  <c r="M372" i="13"/>
  <c r="H372" i="13"/>
  <c r="C372" i="13"/>
  <c r="M371" i="13"/>
  <c r="H371" i="13"/>
  <c r="C371" i="13"/>
  <c r="Q370" i="13"/>
  <c r="P370" i="13"/>
  <c r="O370" i="13"/>
  <c r="L382" i="13"/>
  <c r="J382" i="13"/>
  <c r="M369" i="13"/>
  <c r="H369" i="13"/>
  <c r="C369" i="13"/>
  <c r="M368" i="13"/>
  <c r="H368" i="13"/>
  <c r="Q364" i="13"/>
  <c r="P364" i="13"/>
  <c r="O364" i="13"/>
  <c r="N364" i="13"/>
  <c r="L364" i="13"/>
  <c r="K364" i="13"/>
  <c r="J364" i="13"/>
  <c r="I364" i="13"/>
  <c r="G364" i="13"/>
  <c r="F364" i="13"/>
  <c r="E364" i="13"/>
  <c r="C364" i="13"/>
  <c r="M363" i="13"/>
  <c r="H363" i="13"/>
  <c r="C363" i="13"/>
  <c r="M362" i="13"/>
  <c r="H362" i="13"/>
  <c r="C362" i="13"/>
  <c r="M361" i="13"/>
  <c r="H361" i="13"/>
  <c r="C361" i="13"/>
  <c r="M360" i="13"/>
  <c r="H360" i="13"/>
  <c r="C360" i="13"/>
  <c r="M359" i="13"/>
  <c r="H359" i="13"/>
  <c r="C359" i="13"/>
  <c r="M358" i="13"/>
  <c r="H358" i="13"/>
  <c r="C358" i="13"/>
  <c r="M357" i="13"/>
  <c r="H357" i="13"/>
  <c r="C357" i="13"/>
  <c r="M356" i="13"/>
  <c r="H356" i="13"/>
  <c r="C356" i="13"/>
  <c r="M355" i="13"/>
  <c r="H355" i="13"/>
  <c r="C355" i="13"/>
  <c r="M354" i="13"/>
  <c r="H354" i="13"/>
  <c r="C354" i="13"/>
  <c r="M353" i="13"/>
  <c r="H353" i="13"/>
  <c r="C353" i="13"/>
  <c r="M350" i="13"/>
  <c r="H350" i="13"/>
  <c r="C350" i="13"/>
  <c r="M349" i="13"/>
  <c r="H349" i="13"/>
  <c r="C349" i="13"/>
  <c r="M348" i="13"/>
  <c r="H348" i="13"/>
  <c r="C348" i="13"/>
  <c r="M347" i="13"/>
  <c r="H347" i="13"/>
  <c r="C347" i="13"/>
  <c r="M346" i="13"/>
  <c r="H346" i="13"/>
  <c r="C346" i="13"/>
  <c r="M345" i="13"/>
  <c r="H345" i="13"/>
  <c r="C345" i="13"/>
  <c r="M344" i="13"/>
  <c r="H344" i="13"/>
  <c r="C344" i="13"/>
  <c r="M343" i="13"/>
  <c r="H343" i="13"/>
  <c r="C343" i="13"/>
  <c r="Q342" i="13"/>
  <c r="P342" i="13"/>
  <c r="O342" i="13"/>
  <c r="N342" i="13"/>
  <c r="L342" i="13"/>
  <c r="K342" i="13"/>
  <c r="J342" i="13"/>
  <c r="I342" i="13"/>
  <c r="G342" i="13"/>
  <c r="F342" i="13"/>
  <c r="E342" i="13"/>
  <c r="D342" i="13"/>
  <c r="M341" i="13"/>
  <c r="H341" i="13"/>
  <c r="C341" i="13"/>
  <c r="M340" i="13"/>
  <c r="H340" i="13"/>
  <c r="C340" i="13"/>
  <c r="M339" i="13"/>
  <c r="H339" i="13"/>
  <c r="C339" i="13"/>
  <c r="M338" i="13"/>
  <c r="H338" i="13"/>
  <c r="C338" i="13"/>
  <c r="M337" i="13"/>
  <c r="H337" i="13"/>
  <c r="C337" i="13"/>
  <c r="M336" i="13"/>
  <c r="H336" i="13"/>
  <c r="C336" i="13"/>
  <c r="M335" i="13"/>
  <c r="H335" i="13"/>
  <c r="C335" i="13"/>
  <c r="Q333" i="13"/>
  <c r="Q351" i="13" s="1"/>
  <c r="P333" i="13"/>
  <c r="P351" i="13" s="1"/>
  <c r="O333" i="13"/>
  <c r="N333" i="13"/>
  <c r="N351" i="13" s="1"/>
  <c r="L333" i="13"/>
  <c r="L351" i="13" s="1"/>
  <c r="K333" i="13"/>
  <c r="K351" i="13" s="1"/>
  <c r="J333" i="13"/>
  <c r="I333" i="13"/>
  <c r="G333" i="13"/>
  <c r="G351" i="13" s="1"/>
  <c r="F333" i="13"/>
  <c r="F351" i="13" s="1"/>
  <c r="E333" i="13"/>
  <c r="E351" i="13" s="1"/>
  <c r="D333" i="13"/>
  <c r="M330" i="13"/>
  <c r="H330" i="13"/>
  <c r="C330" i="13"/>
  <c r="M329" i="13"/>
  <c r="H329" i="13"/>
  <c r="C329" i="13"/>
  <c r="Q328" i="13"/>
  <c r="P328" i="13"/>
  <c r="O328" i="13"/>
  <c r="N328" i="13"/>
  <c r="L328" i="13"/>
  <c r="K328" i="13"/>
  <c r="J328" i="13"/>
  <c r="I328" i="13"/>
  <c r="G328" i="13"/>
  <c r="F328" i="13"/>
  <c r="E328" i="13"/>
  <c r="D328" i="13"/>
  <c r="M327" i="13"/>
  <c r="H327" i="13"/>
  <c r="C327" i="13"/>
  <c r="Q326" i="13"/>
  <c r="P326" i="13"/>
  <c r="O326" i="13"/>
  <c r="N326" i="13"/>
  <c r="L326" i="13"/>
  <c r="K326" i="13"/>
  <c r="J326" i="13"/>
  <c r="I326" i="13"/>
  <c r="G326" i="13"/>
  <c r="F326" i="13"/>
  <c r="E326" i="13"/>
  <c r="D326" i="13"/>
  <c r="M325" i="13"/>
  <c r="H325" i="13"/>
  <c r="C325" i="13"/>
  <c r="Q324" i="13"/>
  <c r="Q331" i="13" s="1"/>
  <c r="P324" i="13"/>
  <c r="P331" i="13" s="1"/>
  <c r="O324" i="13"/>
  <c r="N324" i="13"/>
  <c r="L324" i="13"/>
  <c r="L331" i="13" s="1"/>
  <c r="K324" i="13"/>
  <c r="J324" i="13"/>
  <c r="J331" i="13" s="1"/>
  <c r="I324" i="13"/>
  <c r="G324" i="13"/>
  <c r="F324" i="13"/>
  <c r="E324" i="13"/>
  <c r="E331" i="13" s="1"/>
  <c r="D324" i="13"/>
  <c r="M323" i="13"/>
  <c r="H323" i="13"/>
  <c r="C323" i="13"/>
  <c r="M320" i="13"/>
  <c r="H320" i="13"/>
  <c r="C320" i="13"/>
  <c r="Q319" i="13"/>
  <c r="P319" i="13"/>
  <c r="O319" i="13"/>
  <c r="L319" i="13"/>
  <c r="K319" i="13"/>
  <c r="I319" i="13"/>
  <c r="G319" i="13"/>
  <c r="F319" i="13"/>
  <c r="D319" i="13"/>
  <c r="M318" i="13"/>
  <c r="H318" i="13"/>
  <c r="C318" i="13"/>
  <c r="Q317" i="13"/>
  <c r="P317" i="13"/>
  <c r="O317" i="13"/>
  <c r="N317" i="13"/>
  <c r="L317" i="13"/>
  <c r="K317" i="13"/>
  <c r="J317" i="13"/>
  <c r="C317" i="13"/>
  <c r="M316" i="13"/>
  <c r="H316" i="13"/>
  <c r="C316" i="13"/>
  <c r="M315" i="13"/>
  <c r="H315" i="13"/>
  <c r="C315" i="13"/>
  <c r="Q314" i="13"/>
  <c r="P314" i="13"/>
  <c r="O314" i="13"/>
  <c r="L314" i="13"/>
  <c r="K314" i="13"/>
  <c r="J314" i="13"/>
  <c r="G314" i="13"/>
  <c r="G312" i="13" s="1"/>
  <c r="F314" i="13"/>
  <c r="F312" i="13" s="1"/>
  <c r="E314" i="13"/>
  <c r="M313" i="13"/>
  <c r="H313" i="13"/>
  <c r="C313" i="13"/>
  <c r="I312" i="13"/>
  <c r="D312" i="13"/>
  <c r="M310" i="13"/>
  <c r="H310" i="13"/>
  <c r="C310" i="13"/>
  <c r="M309" i="13"/>
  <c r="H309" i="13"/>
  <c r="C309" i="13"/>
  <c r="M308" i="13"/>
  <c r="H308" i="13"/>
  <c r="C308" i="13"/>
  <c r="Q307" i="13"/>
  <c r="P307" i="13"/>
  <c r="O307" i="13"/>
  <c r="N307" i="13"/>
  <c r="L307" i="13"/>
  <c r="K307" i="13"/>
  <c r="J307" i="13"/>
  <c r="I307" i="13"/>
  <c r="G307" i="13"/>
  <c r="F307" i="13"/>
  <c r="E307" i="13"/>
  <c r="Q306" i="13"/>
  <c r="P306" i="13"/>
  <c r="O306" i="13"/>
  <c r="N306" i="13"/>
  <c r="L306" i="13"/>
  <c r="K306" i="13"/>
  <c r="J306" i="13"/>
  <c r="I306" i="13"/>
  <c r="G306" i="13"/>
  <c r="F306" i="13"/>
  <c r="E306" i="13"/>
  <c r="D306" i="13"/>
  <c r="M303" i="13"/>
  <c r="H303" i="13"/>
  <c r="C303" i="13"/>
  <c r="M302" i="13"/>
  <c r="H302" i="13"/>
  <c r="C302" i="13"/>
  <c r="M301" i="13"/>
  <c r="H301" i="13"/>
  <c r="C301" i="13"/>
  <c r="M300" i="13"/>
  <c r="H300" i="13"/>
  <c r="C300" i="13"/>
  <c r="M299" i="13"/>
  <c r="H299" i="13"/>
  <c r="C299" i="13"/>
  <c r="Q298" i="13"/>
  <c r="Q304" i="13" s="1"/>
  <c r="P298" i="13"/>
  <c r="P304" i="13" s="1"/>
  <c r="O298" i="13"/>
  <c r="N304" i="13"/>
  <c r="L298" i="13"/>
  <c r="L304" i="13" s="1"/>
  <c r="K298" i="13"/>
  <c r="K304" i="13" s="1"/>
  <c r="J298" i="13"/>
  <c r="J304" i="13" s="1"/>
  <c r="I298" i="13"/>
  <c r="G298" i="13"/>
  <c r="G304" i="13" s="1"/>
  <c r="F298" i="13"/>
  <c r="F304" i="13" s="1"/>
  <c r="E298" i="13"/>
  <c r="E304" i="13" s="1"/>
  <c r="D298" i="13"/>
  <c r="M297" i="13"/>
  <c r="H297" i="13"/>
  <c r="C297" i="13"/>
  <c r="M294" i="13"/>
  <c r="H294" i="13"/>
  <c r="M293" i="13"/>
  <c r="H293" i="13"/>
  <c r="M292" i="13"/>
  <c r="H292" i="13"/>
  <c r="M291" i="13"/>
  <c r="H291" i="13"/>
  <c r="M290" i="13"/>
  <c r="H290" i="13"/>
  <c r="M289" i="13"/>
  <c r="H289" i="13"/>
  <c r="M288" i="13"/>
  <c r="H288" i="13"/>
  <c r="Q287" i="13"/>
  <c r="P287" i="13"/>
  <c r="O287" i="13"/>
  <c r="L287" i="13"/>
  <c r="K287" i="13"/>
  <c r="J287" i="13"/>
  <c r="I287" i="13"/>
  <c r="G287" i="13"/>
  <c r="F287" i="13"/>
  <c r="E287" i="13"/>
  <c r="D287" i="13"/>
  <c r="M286" i="13"/>
  <c r="H286" i="13"/>
  <c r="M285" i="13"/>
  <c r="H285" i="13"/>
  <c r="M282" i="13"/>
  <c r="H282" i="13"/>
  <c r="M281" i="13"/>
  <c r="H281" i="13"/>
  <c r="M274" i="13"/>
  <c r="H274" i="13"/>
  <c r="M273" i="13"/>
  <c r="H273" i="13"/>
  <c r="M272" i="13"/>
  <c r="H272" i="13"/>
  <c r="M271" i="13"/>
  <c r="H271" i="13"/>
  <c r="C271" i="13"/>
  <c r="M270" i="13"/>
  <c r="H270" i="13"/>
  <c r="C270" i="13"/>
  <c r="M269" i="13"/>
  <c r="H269" i="13"/>
  <c r="C269" i="13"/>
  <c r="M268" i="13"/>
  <c r="H268" i="13"/>
  <c r="C268" i="13"/>
  <c r="M267" i="13"/>
  <c r="H267" i="13"/>
  <c r="C267" i="13"/>
  <c r="M266" i="13"/>
  <c r="H266" i="13"/>
  <c r="C266" i="13"/>
  <c r="M265" i="13"/>
  <c r="H265" i="13"/>
  <c r="C265" i="13"/>
  <c r="M264" i="13"/>
  <c r="H264" i="13"/>
  <c r="C264" i="13"/>
  <c r="Q263" i="13"/>
  <c r="P263" i="13"/>
  <c r="O263" i="13"/>
  <c r="N263" i="13"/>
  <c r="L263" i="13"/>
  <c r="K263" i="13"/>
  <c r="J263" i="13"/>
  <c r="I263" i="13"/>
  <c r="G263" i="13"/>
  <c r="F263" i="13"/>
  <c r="E263" i="13"/>
  <c r="M260" i="13"/>
  <c r="H260" i="13"/>
  <c r="C260" i="13"/>
  <c r="Q259" i="13"/>
  <c r="P259" i="13"/>
  <c r="O259" i="13"/>
  <c r="N259" i="13"/>
  <c r="L259" i="13"/>
  <c r="K259" i="13"/>
  <c r="J259" i="13"/>
  <c r="I259" i="13"/>
  <c r="G259" i="13"/>
  <c r="F259" i="13"/>
  <c r="E259" i="13"/>
  <c r="D259" i="13"/>
  <c r="M258" i="13"/>
  <c r="H258" i="13"/>
  <c r="C258" i="13"/>
  <c r="M257" i="13"/>
  <c r="C257" i="13"/>
  <c r="M256" i="13"/>
  <c r="H256" i="13"/>
  <c r="C256" i="13"/>
  <c r="M255" i="13"/>
  <c r="H255" i="13"/>
  <c r="C255" i="13"/>
  <c r="M254" i="13"/>
  <c r="H254" i="13"/>
  <c r="C254" i="13"/>
  <c r="M253" i="13"/>
  <c r="H253" i="13"/>
  <c r="C253" i="13"/>
  <c r="M252" i="13"/>
  <c r="H252" i="13"/>
  <c r="C252" i="13"/>
  <c r="M251" i="13"/>
  <c r="H251" i="13"/>
  <c r="C251" i="13"/>
  <c r="M250" i="13"/>
  <c r="H250" i="13"/>
  <c r="C250" i="13"/>
  <c r="M249" i="13"/>
  <c r="H249" i="13"/>
  <c r="C249" i="13"/>
  <c r="Q248" i="13"/>
  <c r="Q247" i="13" s="1"/>
  <c r="P248" i="13"/>
  <c r="P247" i="13" s="1"/>
  <c r="O248" i="13"/>
  <c r="N248" i="13"/>
  <c r="L248" i="13"/>
  <c r="L247" i="13" s="1"/>
  <c r="K248" i="13"/>
  <c r="K247" i="13" s="1"/>
  <c r="J248" i="13"/>
  <c r="I248" i="13"/>
  <c r="G248" i="13"/>
  <c r="G247" i="13" s="1"/>
  <c r="F248" i="13"/>
  <c r="F247" i="13" s="1"/>
  <c r="E248" i="13"/>
  <c r="D248" i="13"/>
  <c r="M246" i="13"/>
  <c r="H246" i="13"/>
  <c r="C246" i="13"/>
  <c r="Q245" i="13"/>
  <c r="P245" i="13"/>
  <c r="O245" i="13"/>
  <c r="N245" i="13"/>
  <c r="L245" i="13"/>
  <c r="K245" i="13"/>
  <c r="J245" i="13"/>
  <c r="I245" i="13"/>
  <c r="G245" i="13"/>
  <c r="F245" i="13"/>
  <c r="E245" i="13"/>
  <c r="D245" i="13"/>
  <c r="M244" i="13"/>
  <c r="H244" i="13"/>
  <c r="C244" i="13"/>
  <c r="Q243" i="13"/>
  <c r="P243" i="13"/>
  <c r="O243" i="13"/>
  <c r="N243" i="13"/>
  <c r="L243" i="13"/>
  <c r="K243" i="13"/>
  <c r="J243" i="13"/>
  <c r="J224" i="13" s="1"/>
  <c r="I243" i="13"/>
  <c r="I224" i="13" s="1"/>
  <c r="G243" i="13"/>
  <c r="F243" i="13"/>
  <c r="E243" i="13"/>
  <c r="D243" i="13"/>
  <c r="M242" i="13"/>
  <c r="H242" i="13"/>
  <c r="C242" i="13"/>
  <c r="M241" i="13"/>
  <c r="H241" i="13"/>
  <c r="C241" i="13"/>
  <c r="Q240" i="13"/>
  <c r="P240" i="13"/>
  <c r="O240" i="13"/>
  <c r="L240" i="13"/>
  <c r="G240" i="13"/>
  <c r="F240" i="13"/>
  <c r="E240" i="13"/>
  <c r="D240" i="13"/>
  <c r="M239" i="13"/>
  <c r="H239" i="13"/>
  <c r="C239" i="13"/>
  <c r="M238" i="13"/>
  <c r="H238" i="13"/>
  <c r="C238" i="13"/>
  <c r="M237" i="13"/>
  <c r="H237" i="13"/>
  <c r="C237" i="13"/>
  <c r="M236" i="13"/>
  <c r="H236" i="13"/>
  <c r="C236" i="13"/>
  <c r="H235" i="13"/>
  <c r="G235" i="13"/>
  <c r="F235" i="13"/>
  <c r="E235" i="13"/>
  <c r="M234" i="13"/>
  <c r="H234" i="13"/>
  <c r="C234" i="13"/>
  <c r="M233" i="13"/>
  <c r="H233" i="13"/>
  <c r="C233" i="13"/>
  <c r="M232" i="13"/>
  <c r="H232" i="13"/>
  <c r="C232" i="13"/>
  <c r="M231" i="13"/>
  <c r="H231" i="13"/>
  <c r="C231" i="13"/>
  <c r="M230" i="13"/>
  <c r="H230" i="13"/>
  <c r="C230" i="13"/>
  <c r="M229" i="13"/>
  <c r="H229" i="13"/>
  <c r="C229" i="13"/>
  <c r="M228" i="13"/>
  <c r="H228" i="13"/>
  <c r="C228" i="13"/>
  <c r="M227" i="13"/>
  <c r="H227" i="13"/>
  <c r="C227" i="13"/>
  <c r="M226" i="13"/>
  <c r="H226" i="13"/>
  <c r="C226" i="13"/>
  <c r="M225" i="13"/>
  <c r="H225" i="13"/>
  <c r="C225" i="13"/>
  <c r="C221" i="13"/>
  <c r="M220" i="13"/>
  <c r="H220" i="13"/>
  <c r="C220" i="13"/>
  <c r="M219" i="13"/>
  <c r="H219" i="13"/>
  <c r="C219" i="13"/>
  <c r="M218" i="13"/>
  <c r="H218" i="13"/>
  <c r="C218" i="13"/>
  <c r="Q217" i="13"/>
  <c r="Q222" i="13" s="1"/>
  <c r="P217" i="13"/>
  <c r="P222" i="13" s="1"/>
  <c r="O217" i="13"/>
  <c r="O222" i="13" s="1"/>
  <c r="N217" i="13"/>
  <c r="N222" i="13" s="1"/>
  <c r="L217" i="13"/>
  <c r="L222" i="13" s="1"/>
  <c r="K217" i="13"/>
  <c r="K222" i="13" s="1"/>
  <c r="J217" i="13"/>
  <c r="I217" i="13"/>
  <c r="I222" i="13" s="1"/>
  <c r="G217" i="13"/>
  <c r="G222" i="13" s="1"/>
  <c r="F217" i="13"/>
  <c r="F222" i="13" s="1"/>
  <c r="E217" i="13"/>
  <c r="E222" i="13" s="1"/>
  <c r="D217" i="13"/>
  <c r="M214" i="13"/>
  <c r="H214" i="13"/>
  <c r="C214" i="13"/>
  <c r="M213" i="13"/>
  <c r="H213" i="13"/>
  <c r="C213" i="13"/>
  <c r="Q212" i="13"/>
  <c r="P212" i="13"/>
  <c r="O212" i="13"/>
  <c r="N212" i="13"/>
  <c r="L212" i="13"/>
  <c r="K212" i="13"/>
  <c r="J212" i="13"/>
  <c r="I212" i="13"/>
  <c r="G212" i="13"/>
  <c r="F212" i="13"/>
  <c r="E212" i="13"/>
  <c r="D212" i="13"/>
  <c r="M211" i="13"/>
  <c r="H211" i="13"/>
  <c r="C211" i="13"/>
  <c r="M210" i="13"/>
  <c r="H210" i="13"/>
  <c r="C210" i="13"/>
  <c r="L209" i="13"/>
  <c r="K209" i="13"/>
  <c r="J209" i="13"/>
  <c r="G209" i="13"/>
  <c r="F209" i="13"/>
  <c r="E209" i="13"/>
  <c r="M208" i="13"/>
  <c r="H208" i="13"/>
  <c r="C208" i="13"/>
  <c r="Q207" i="13"/>
  <c r="P207" i="13"/>
  <c r="O207" i="13"/>
  <c r="L207" i="13"/>
  <c r="K207" i="13"/>
  <c r="J207" i="13"/>
  <c r="I207" i="13"/>
  <c r="G207" i="13"/>
  <c r="F207" i="13"/>
  <c r="E207" i="13"/>
  <c r="D207" i="13"/>
  <c r="M204" i="13"/>
  <c r="H204" i="13"/>
  <c r="C204" i="13"/>
  <c r="M203" i="13"/>
  <c r="H203" i="13"/>
  <c r="C203" i="13"/>
  <c r="M202" i="13"/>
  <c r="H202" i="13"/>
  <c r="C202" i="13"/>
  <c r="Q201" i="13"/>
  <c r="Q205" i="13" s="1"/>
  <c r="P201" i="13"/>
  <c r="P205" i="13" s="1"/>
  <c r="O201" i="13"/>
  <c r="O205" i="13" s="1"/>
  <c r="N201" i="13"/>
  <c r="N205" i="13" s="1"/>
  <c r="L201" i="13"/>
  <c r="L205" i="13" s="1"/>
  <c r="K201" i="13"/>
  <c r="K205" i="13" s="1"/>
  <c r="J201" i="13"/>
  <c r="I201" i="13"/>
  <c r="I205" i="13" s="1"/>
  <c r="G201" i="13"/>
  <c r="G205" i="13" s="1"/>
  <c r="F201" i="13"/>
  <c r="F205" i="13" s="1"/>
  <c r="E201" i="13"/>
  <c r="E205" i="13" s="1"/>
  <c r="D201" i="13"/>
  <c r="M194" i="13"/>
  <c r="H194" i="13"/>
  <c r="C194" i="13"/>
  <c r="M193" i="13"/>
  <c r="H193" i="13"/>
  <c r="C193" i="13"/>
  <c r="Q192" i="13"/>
  <c r="Q191" i="13" s="1"/>
  <c r="P192" i="13"/>
  <c r="P191" i="13" s="1"/>
  <c r="O192" i="13"/>
  <c r="O191" i="13" s="1"/>
  <c r="N192" i="13"/>
  <c r="L192" i="13"/>
  <c r="L191" i="13" s="1"/>
  <c r="K192" i="13"/>
  <c r="K191" i="13" s="1"/>
  <c r="J192" i="13"/>
  <c r="I192" i="13"/>
  <c r="G192" i="13"/>
  <c r="G191" i="13" s="1"/>
  <c r="F192" i="13"/>
  <c r="F191" i="13" s="1"/>
  <c r="E192" i="13"/>
  <c r="D191" i="13"/>
  <c r="J191" i="13"/>
  <c r="M190" i="13"/>
  <c r="H190" i="13"/>
  <c r="C190" i="13"/>
  <c r="Q189" i="13"/>
  <c r="P189" i="13"/>
  <c r="O189" i="13"/>
  <c r="N189" i="13"/>
  <c r="N182" i="13" s="1"/>
  <c r="L189" i="13"/>
  <c r="K189" i="13"/>
  <c r="J189" i="13"/>
  <c r="I189" i="13"/>
  <c r="G189" i="13"/>
  <c r="F189" i="13"/>
  <c r="E189" i="13"/>
  <c r="D189" i="13"/>
  <c r="M188" i="13"/>
  <c r="H188" i="13"/>
  <c r="C188" i="13"/>
  <c r="M187" i="13"/>
  <c r="H187" i="13"/>
  <c r="M185" i="13"/>
  <c r="H185" i="13"/>
  <c r="C185" i="13"/>
  <c r="M184" i="13"/>
  <c r="H184" i="13"/>
  <c r="C184" i="13"/>
  <c r="Q183" i="13"/>
  <c r="P183" i="13"/>
  <c r="P182" i="13" s="1"/>
  <c r="O183" i="13"/>
  <c r="N183" i="13"/>
  <c r="L183" i="13"/>
  <c r="K183" i="13"/>
  <c r="J183" i="13"/>
  <c r="I183" i="13"/>
  <c r="G183" i="13"/>
  <c r="F183" i="13"/>
  <c r="E183" i="13"/>
  <c r="D183" i="13"/>
  <c r="D182" i="13" s="1"/>
  <c r="M179" i="13"/>
  <c r="H179" i="13"/>
  <c r="Q178" i="13"/>
  <c r="P178" i="13"/>
  <c r="O178" i="13"/>
  <c r="N178" i="13"/>
  <c r="L178" i="13"/>
  <c r="K178" i="13"/>
  <c r="J178" i="13"/>
  <c r="I178" i="13"/>
  <c r="G178" i="13"/>
  <c r="F178" i="13"/>
  <c r="E178" i="13"/>
  <c r="D178" i="13"/>
  <c r="M177" i="13"/>
  <c r="H177" i="13"/>
  <c r="C177" i="13"/>
  <c r="O176" i="13"/>
  <c r="N176" i="13"/>
  <c r="L176" i="13"/>
  <c r="J176" i="13"/>
  <c r="I176" i="13"/>
  <c r="G176" i="13"/>
  <c r="E176" i="13"/>
  <c r="D176" i="13"/>
  <c r="M175" i="13"/>
  <c r="H175" i="13"/>
  <c r="C175" i="13"/>
  <c r="Q174" i="13"/>
  <c r="P174" i="13"/>
  <c r="O174" i="13"/>
  <c r="N174" i="13"/>
  <c r="L174" i="13"/>
  <c r="K174" i="13"/>
  <c r="J174" i="13"/>
  <c r="I174" i="13"/>
  <c r="G174" i="13"/>
  <c r="F174" i="13"/>
  <c r="E174" i="13"/>
  <c r="D174" i="13"/>
  <c r="M173" i="13"/>
  <c r="H173" i="13"/>
  <c r="C173" i="13"/>
  <c r="Q172" i="13"/>
  <c r="P172" i="13"/>
  <c r="O172" i="13"/>
  <c r="N172" i="13"/>
  <c r="L172" i="13"/>
  <c r="K172" i="13"/>
  <c r="J172" i="13"/>
  <c r="I172" i="13"/>
  <c r="G172" i="13"/>
  <c r="F172" i="13"/>
  <c r="E172" i="13"/>
  <c r="D172" i="13"/>
  <c r="M171" i="13"/>
  <c r="H171" i="13"/>
  <c r="C171" i="13"/>
  <c r="Q170" i="13"/>
  <c r="P170" i="13"/>
  <c r="O170" i="13"/>
  <c r="N170" i="13"/>
  <c r="L170" i="13"/>
  <c r="K170" i="13"/>
  <c r="J170" i="13"/>
  <c r="I170" i="13"/>
  <c r="G170" i="13"/>
  <c r="F170" i="13"/>
  <c r="E170" i="13"/>
  <c r="D170" i="13"/>
  <c r="M169" i="13"/>
  <c r="H169" i="13"/>
  <c r="C169" i="13"/>
  <c r="Q168" i="13"/>
  <c r="P168" i="13"/>
  <c r="O168" i="13"/>
  <c r="N168" i="13"/>
  <c r="L168" i="13"/>
  <c r="K168" i="13"/>
  <c r="I168" i="13"/>
  <c r="G168" i="13"/>
  <c r="F168" i="13"/>
  <c r="E168" i="13"/>
  <c r="D168" i="13"/>
  <c r="M167" i="13"/>
  <c r="H167" i="13"/>
  <c r="C167" i="13"/>
  <c r="M166" i="13"/>
  <c r="Q165" i="13"/>
  <c r="P165" i="13"/>
  <c r="O165" i="13"/>
  <c r="L165" i="13"/>
  <c r="K165" i="13"/>
  <c r="J165" i="13"/>
  <c r="G165" i="13"/>
  <c r="F165" i="13"/>
  <c r="E165" i="13"/>
  <c r="M164" i="13"/>
  <c r="H164" i="13"/>
  <c r="C164" i="13"/>
  <c r="M163" i="13"/>
  <c r="H163" i="13"/>
  <c r="C163" i="13"/>
  <c r="Q162" i="13"/>
  <c r="P162" i="13"/>
  <c r="O162" i="13"/>
  <c r="N162" i="13"/>
  <c r="L162" i="13"/>
  <c r="K162" i="13"/>
  <c r="J162" i="13"/>
  <c r="I162" i="13"/>
  <c r="G162" i="13"/>
  <c r="F162" i="13"/>
  <c r="E162" i="13"/>
  <c r="D162" i="13"/>
  <c r="M161" i="13"/>
  <c r="H161" i="13"/>
  <c r="C161" i="13"/>
  <c r="M160" i="13"/>
  <c r="H160" i="13"/>
  <c r="C160" i="13"/>
  <c r="Q159" i="13"/>
  <c r="P159" i="13"/>
  <c r="O159" i="13"/>
  <c r="N159" i="13"/>
  <c r="L159" i="13"/>
  <c r="K159" i="13"/>
  <c r="J159" i="13"/>
  <c r="I159" i="13"/>
  <c r="I153" i="13" s="1"/>
  <c r="G159" i="13"/>
  <c r="F159" i="13"/>
  <c r="E159" i="13"/>
  <c r="D159" i="13"/>
  <c r="M158" i="13"/>
  <c r="H158" i="13"/>
  <c r="C158" i="13"/>
  <c r="M157" i="13"/>
  <c r="H157" i="13"/>
  <c r="C157" i="13"/>
  <c r="M156" i="13"/>
  <c r="H156" i="13"/>
  <c r="C156" i="13"/>
  <c r="M155" i="13"/>
  <c r="H155" i="13"/>
  <c r="C155" i="13"/>
  <c r="Q154" i="13"/>
  <c r="P154" i="13"/>
  <c r="P153" i="13" s="1"/>
  <c r="O154" i="13"/>
  <c r="N154" i="13"/>
  <c r="L154" i="13"/>
  <c r="K154" i="13"/>
  <c r="J154" i="13"/>
  <c r="H154" i="13" s="1"/>
  <c r="G154" i="13"/>
  <c r="G153" i="13" s="1"/>
  <c r="F154" i="13"/>
  <c r="E154" i="13"/>
  <c r="D154" i="13"/>
  <c r="D153" i="13" s="1"/>
  <c r="D195" i="13" s="1"/>
  <c r="M152" i="13"/>
  <c r="H152" i="13"/>
  <c r="C152" i="13"/>
  <c r="M151" i="13"/>
  <c r="H151" i="13"/>
  <c r="C151" i="13"/>
  <c r="M150" i="13"/>
  <c r="H150" i="13"/>
  <c r="C150" i="13"/>
  <c r="M149" i="13"/>
  <c r="H149" i="13"/>
  <c r="C149" i="13"/>
  <c r="M148" i="13"/>
  <c r="H148" i="13"/>
  <c r="C148" i="13"/>
  <c r="Q147" i="13"/>
  <c r="M145" i="13"/>
  <c r="H145" i="13"/>
  <c r="C145" i="13"/>
  <c r="M144" i="13"/>
  <c r="H144" i="13"/>
  <c r="C144" i="13"/>
  <c r="M142" i="13"/>
  <c r="H142" i="13"/>
  <c r="C142" i="13"/>
  <c r="M141" i="13"/>
  <c r="H141" i="13"/>
  <c r="C141" i="13"/>
  <c r="M140" i="13"/>
  <c r="H140" i="13"/>
  <c r="C140" i="13"/>
  <c r="Q139" i="13"/>
  <c r="P139" i="13"/>
  <c r="P138" i="13" s="1"/>
  <c r="O139" i="13"/>
  <c r="L139" i="13"/>
  <c r="K139" i="13"/>
  <c r="J139" i="13"/>
  <c r="I139" i="13"/>
  <c r="G139" i="13"/>
  <c r="F139" i="13"/>
  <c r="E139" i="13"/>
  <c r="D139" i="13"/>
  <c r="M137" i="13"/>
  <c r="H137" i="13"/>
  <c r="C137" i="13"/>
  <c r="M136" i="13"/>
  <c r="H136" i="13"/>
  <c r="C136" i="13"/>
  <c r="M135" i="13"/>
  <c r="H135" i="13"/>
  <c r="C135" i="13"/>
  <c r="M134" i="13"/>
  <c r="H134" i="13"/>
  <c r="C134" i="13"/>
  <c r="M133" i="13"/>
  <c r="H133" i="13"/>
  <c r="C133" i="13"/>
  <c r="Q132" i="13"/>
  <c r="P132" i="13"/>
  <c r="N132" i="13"/>
  <c r="L132" i="13"/>
  <c r="K132" i="13"/>
  <c r="I132" i="13"/>
  <c r="G132" i="13"/>
  <c r="F132" i="13"/>
  <c r="E132" i="13"/>
  <c r="D132" i="13"/>
  <c r="M131" i="13"/>
  <c r="H131" i="13"/>
  <c r="C131" i="13"/>
  <c r="M130" i="13"/>
  <c r="H130" i="13"/>
  <c r="C130" i="13"/>
  <c r="M129" i="13"/>
  <c r="H129" i="13"/>
  <c r="C129" i="13"/>
  <c r="Q128" i="13"/>
  <c r="P128" i="13"/>
  <c r="O128" i="13"/>
  <c r="O127" i="13" s="1"/>
  <c r="N128" i="13"/>
  <c r="L128" i="13"/>
  <c r="K128" i="13"/>
  <c r="J128" i="13"/>
  <c r="I128" i="13"/>
  <c r="I127" i="13" s="1"/>
  <c r="G128" i="13"/>
  <c r="F128" i="13"/>
  <c r="E128" i="13"/>
  <c r="E127" i="13" s="1"/>
  <c r="D128" i="13"/>
  <c r="M124" i="13"/>
  <c r="H124" i="13"/>
  <c r="C124" i="13"/>
  <c r="M123" i="13"/>
  <c r="H123" i="13"/>
  <c r="C123" i="13"/>
  <c r="M122" i="13"/>
  <c r="H122" i="13"/>
  <c r="C122" i="13"/>
  <c r="M121" i="13"/>
  <c r="H121" i="13"/>
  <c r="C121" i="13"/>
  <c r="M120" i="13"/>
  <c r="H120" i="13"/>
  <c r="C120" i="13"/>
  <c r="M119" i="13"/>
  <c r="H119" i="13"/>
  <c r="C119" i="13"/>
  <c r="M118" i="13"/>
  <c r="H118" i="13"/>
  <c r="C118" i="13"/>
  <c r="M117" i="13"/>
  <c r="H117" i="13"/>
  <c r="C117" i="13"/>
  <c r="M116" i="13"/>
  <c r="H116" i="13"/>
  <c r="C116" i="13"/>
  <c r="Q115" i="13"/>
  <c r="Q113" i="13" s="1"/>
  <c r="Q112" i="13" s="1"/>
  <c r="P115" i="13"/>
  <c r="P113" i="13" s="1"/>
  <c r="P112" i="13" s="1"/>
  <c r="O115" i="13"/>
  <c r="O113" i="13" s="1"/>
  <c r="O112" i="13" s="1"/>
  <c r="L115" i="13"/>
  <c r="L113" i="13" s="1"/>
  <c r="L112" i="13" s="1"/>
  <c r="K115" i="13"/>
  <c r="K113" i="13" s="1"/>
  <c r="K112" i="13" s="1"/>
  <c r="J115" i="13"/>
  <c r="J113" i="13" s="1"/>
  <c r="J112" i="13" s="1"/>
  <c r="G115" i="13"/>
  <c r="G113" i="13" s="1"/>
  <c r="G112" i="13" s="1"/>
  <c r="F115" i="13"/>
  <c r="F113" i="13" s="1"/>
  <c r="F112" i="13" s="1"/>
  <c r="E115" i="13"/>
  <c r="E113" i="13" s="1"/>
  <c r="E112" i="13" s="1"/>
  <c r="D113" i="13"/>
  <c r="H114" i="13"/>
  <c r="C114" i="13"/>
  <c r="M111" i="13"/>
  <c r="H111" i="13"/>
  <c r="C111" i="13"/>
  <c r="Q110" i="13"/>
  <c r="P110" i="13"/>
  <c r="O110" i="13"/>
  <c r="N110" i="13"/>
  <c r="L110" i="13"/>
  <c r="K110" i="13"/>
  <c r="J110" i="13"/>
  <c r="I110" i="13"/>
  <c r="G110" i="13"/>
  <c r="F110" i="13"/>
  <c r="E110" i="13"/>
  <c r="D110" i="13"/>
  <c r="M109" i="13"/>
  <c r="H109" i="13"/>
  <c r="C109" i="13"/>
  <c r="Q108" i="13"/>
  <c r="P108" i="13"/>
  <c r="O108" i="13"/>
  <c r="N108" i="13"/>
  <c r="L108" i="13"/>
  <c r="K108" i="13"/>
  <c r="J108" i="13"/>
  <c r="I108" i="13"/>
  <c r="G108" i="13"/>
  <c r="F108" i="13"/>
  <c r="E108" i="13"/>
  <c r="D108" i="13"/>
  <c r="M107" i="13"/>
  <c r="H107" i="13"/>
  <c r="C107" i="13"/>
  <c r="M106" i="13"/>
  <c r="H106" i="13"/>
  <c r="C106" i="13"/>
  <c r="Q105" i="13"/>
  <c r="P105" i="13"/>
  <c r="O105" i="13"/>
  <c r="N105" i="13"/>
  <c r="L105" i="13"/>
  <c r="K105" i="13"/>
  <c r="J105" i="13"/>
  <c r="I105" i="13"/>
  <c r="G105" i="13"/>
  <c r="F105" i="13"/>
  <c r="E105" i="13"/>
  <c r="D105" i="13"/>
  <c r="M104" i="13"/>
  <c r="H104" i="13"/>
  <c r="C104" i="13"/>
  <c r="M103" i="13"/>
  <c r="H103" i="13"/>
  <c r="C103" i="13"/>
  <c r="Q102" i="13"/>
  <c r="Q101" i="13" s="1"/>
  <c r="P102" i="13"/>
  <c r="O102" i="13"/>
  <c r="N102" i="13"/>
  <c r="L102" i="13"/>
  <c r="K102" i="13"/>
  <c r="J102" i="13"/>
  <c r="I102" i="13"/>
  <c r="G102" i="13"/>
  <c r="F102" i="13"/>
  <c r="E102" i="13"/>
  <c r="D102" i="13"/>
  <c r="M100" i="13"/>
  <c r="H100" i="13"/>
  <c r="C100" i="13"/>
  <c r="M99" i="13"/>
  <c r="H99" i="13"/>
  <c r="C99" i="13"/>
  <c r="M98" i="13"/>
  <c r="H98" i="13"/>
  <c r="C98" i="13"/>
  <c r="M97" i="13"/>
  <c r="H97" i="13"/>
  <c r="C97" i="13"/>
  <c r="M96" i="13"/>
  <c r="H96" i="13"/>
  <c r="C96" i="13"/>
  <c r="M95" i="13"/>
  <c r="H95" i="13"/>
  <c r="C95" i="13"/>
  <c r="M94" i="13"/>
  <c r="H94" i="13"/>
  <c r="C94" i="13"/>
  <c r="M93" i="13"/>
  <c r="H93" i="13"/>
  <c r="C93" i="13"/>
  <c r="C92" i="13"/>
  <c r="Q91" i="13"/>
  <c r="P91" i="13"/>
  <c r="O91" i="13"/>
  <c r="O90" i="13" s="1"/>
  <c r="L91" i="13"/>
  <c r="L90" i="13" s="1"/>
  <c r="K91" i="13"/>
  <c r="K90" i="13" s="1"/>
  <c r="J91" i="13"/>
  <c r="G91" i="13"/>
  <c r="G90" i="13" s="1"/>
  <c r="F91" i="13"/>
  <c r="F90" i="13" s="1"/>
  <c r="E91" i="13"/>
  <c r="Q90" i="13"/>
  <c r="P90" i="13"/>
  <c r="N90" i="13"/>
  <c r="I90" i="13"/>
  <c r="D90" i="13"/>
  <c r="M89" i="13"/>
  <c r="H89" i="13"/>
  <c r="C89" i="13"/>
  <c r="Q88" i="13"/>
  <c r="P88" i="13"/>
  <c r="O88" i="13"/>
  <c r="N88" i="13"/>
  <c r="L88" i="13"/>
  <c r="K88" i="13"/>
  <c r="J88" i="13"/>
  <c r="I88" i="13"/>
  <c r="G88" i="13"/>
  <c r="F88" i="13"/>
  <c r="E88" i="13"/>
  <c r="D88" i="13"/>
  <c r="M86" i="13"/>
  <c r="H86" i="13"/>
  <c r="C86" i="13"/>
  <c r="M85" i="13"/>
  <c r="H85" i="13"/>
  <c r="C85" i="13"/>
  <c r="M84" i="13"/>
  <c r="H84" i="13"/>
  <c r="C84" i="13"/>
  <c r="M83" i="13"/>
  <c r="H83" i="13"/>
  <c r="C83" i="13"/>
  <c r="M82" i="13"/>
  <c r="H82" i="13"/>
  <c r="C82" i="13"/>
  <c r="M81" i="13"/>
  <c r="H81" i="13"/>
  <c r="C81" i="13"/>
  <c r="M80" i="13"/>
  <c r="H80" i="13"/>
  <c r="C80" i="13"/>
  <c r="M79" i="13"/>
  <c r="H79" i="13"/>
  <c r="C79" i="13"/>
  <c r="M78" i="13"/>
  <c r="H78" i="13"/>
  <c r="C78" i="13"/>
  <c r="M77" i="13"/>
  <c r="H77" i="13"/>
  <c r="C77" i="13"/>
  <c r="M76" i="13"/>
  <c r="H76" i="13"/>
  <c r="C76" i="13"/>
  <c r="M75" i="13"/>
  <c r="H75" i="13"/>
  <c r="C75" i="13"/>
  <c r="Q74" i="13"/>
  <c r="Q73" i="13" s="1"/>
  <c r="Q72" i="13" s="1"/>
  <c r="P74" i="13"/>
  <c r="P73" i="13" s="1"/>
  <c r="P72" i="13" s="1"/>
  <c r="L74" i="13"/>
  <c r="L73" i="13" s="1"/>
  <c r="L72" i="13" s="1"/>
  <c r="K74" i="13"/>
  <c r="K73" i="13" s="1"/>
  <c r="K72" i="13" s="1"/>
  <c r="J74" i="13"/>
  <c r="J73" i="13" s="1"/>
  <c r="J72" i="13" s="1"/>
  <c r="G74" i="13"/>
  <c r="G73" i="13" s="1"/>
  <c r="G72" i="13" s="1"/>
  <c r="F74" i="13"/>
  <c r="F73" i="13" s="1"/>
  <c r="F72" i="13" s="1"/>
  <c r="E74" i="13"/>
  <c r="D74" i="13"/>
  <c r="D73" i="13" s="1"/>
  <c r="D72" i="13" s="1"/>
  <c r="O73" i="13"/>
  <c r="O72" i="13" s="1"/>
  <c r="M71" i="13"/>
  <c r="H71" i="13"/>
  <c r="C71" i="13"/>
  <c r="Q70" i="13"/>
  <c r="P70" i="13"/>
  <c r="O70" i="13"/>
  <c r="O69" i="13" s="1"/>
  <c r="N70" i="13"/>
  <c r="N69" i="13" s="1"/>
  <c r="L70" i="13"/>
  <c r="L69" i="13" s="1"/>
  <c r="K70" i="13"/>
  <c r="K69" i="13" s="1"/>
  <c r="J70" i="13"/>
  <c r="J69" i="13" s="1"/>
  <c r="I70" i="13"/>
  <c r="I69" i="13" s="1"/>
  <c r="G70" i="13"/>
  <c r="G69" i="13" s="1"/>
  <c r="F70" i="13"/>
  <c r="F69" i="13" s="1"/>
  <c r="E70" i="13"/>
  <c r="E69" i="13" s="1"/>
  <c r="D70" i="13"/>
  <c r="D69" i="13" s="1"/>
  <c r="Q69" i="13"/>
  <c r="M68" i="13"/>
  <c r="H68" i="13"/>
  <c r="C68" i="13"/>
  <c r="M67" i="13"/>
  <c r="H67" i="13"/>
  <c r="C67" i="13"/>
  <c r="M66" i="13"/>
  <c r="H66" i="13"/>
  <c r="C66" i="13"/>
  <c r="M65" i="13"/>
  <c r="H65" i="13"/>
  <c r="C65" i="13"/>
  <c r="M64" i="13"/>
  <c r="H64" i="13"/>
  <c r="C64" i="13"/>
  <c r="M63" i="13"/>
  <c r="H63" i="13"/>
  <c r="C63" i="13"/>
  <c r="M62" i="13"/>
  <c r="H62" i="13"/>
  <c r="C62" i="13"/>
  <c r="M61" i="13"/>
  <c r="H61" i="13"/>
  <c r="C61" i="13"/>
  <c r="Q60" i="13"/>
  <c r="Q59" i="13" s="1"/>
  <c r="Q58" i="13" s="1"/>
  <c r="P60" i="13"/>
  <c r="P59" i="13" s="1"/>
  <c r="P58" i="13" s="1"/>
  <c r="O60" i="13"/>
  <c r="N59" i="13"/>
  <c r="N58" i="13" s="1"/>
  <c r="L60" i="13"/>
  <c r="L59" i="13" s="1"/>
  <c r="L58" i="13" s="1"/>
  <c r="K60" i="13"/>
  <c r="K59" i="13" s="1"/>
  <c r="K58" i="13" s="1"/>
  <c r="J60" i="13"/>
  <c r="J59" i="13" s="1"/>
  <c r="J58" i="13" s="1"/>
  <c r="I60" i="13"/>
  <c r="G60" i="13"/>
  <c r="G59" i="13" s="1"/>
  <c r="G58" i="13" s="1"/>
  <c r="F60" i="13"/>
  <c r="F59" i="13" s="1"/>
  <c r="F58" i="13" s="1"/>
  <c r="E60" i="13"/>
  <c r="E59" i="13" s="1"/>
  <c r="E58" i="13" s="1"/>
  <c r="M57" i="13"/>
  <c r="H57" i="13"/>
  <c r="C57" i="13"/>
  <c r="Q56" i="13"/>
  <c r="Q54" i="13" s="1"/>
  <c r="P56" i="13"/>
  <c r="P54" i="13" s="1"/>
  <c r="O56" i="13"/>
  <c r="O54" i="13" s="1"/>
  <c r="N56" i="13"/>
  <c r="N54" i="13" s="1"/>
  <c r="L56" i="13"/>
  <c r="L54" i="13" s="1"/>
  <c r="K56" i="13"/>
  <c r="K54" i="13" s="1"/>
  <c r="J56" i="13"/>
  <c r="J54" i="13" s="1"/>
  <c r="I56" i="13"/>
  <c r="I54" i="13" s="1"/>
  <c r="G56" i="13"/>
  <c r="G54" i="13" s="1"/>
  <c r="F56" i="13"/>
  <c r="F54" i="13" s="1"/>
  <c r="E56" i="13"/>
  <c r="E54" i="13" s="1"/>
  <c r="D56" i="13"/>
  <c r="M53" i="13"/>
  <c r="H53" i="13"/>
  <c r="C53" i="13"/>
  <c r="Q52" i="13"/>
  <c r="P52" i="13"/>
  <c r="O52" i="13"/>
  <c r="N52" i="13"/>
  <c r="L52" i="13"/>
  <c r="K52" i="13"/>
  <c r="J52" i="13"/>
  <c r="I52" i="13"/>
  <c r="G52" i="13"/>
  <c r="F52" i="13"/>
  <c r="E52" i="13"/>
  <c r="D52" i="13"/>
  <c r="M51" i="13"/>
  <c r="H51" i="13"/>
  <c r="C51" i="13"/>
  <c r="M50" i="13"/>
  <c r="H50" i="13"/>
  <c r="C50" i="13"/>
  <c r="M49" i="13"/>
  <c r="H49" i="13"/>
  <c r="C49" i="13"/>
  <c r="M48" i="13"/>
  <c r="H48" i="13"/>
  <c r="C48" i="13"/>
  <c r="M47" i="13"/>
  <c r="H47" i="13"/>
  <c r="C47" i="13"/>
  <c r="Q46" i="13"/>
  <c r="P46" i="13"/>
  <c r="O46" i="13"/>
  <c r="L46" i="13"/>
  <c r="K46" i="13"/>
  <c r="J46" i="13"/>
  <c r="I46" i="13"/>
  <c r="G46" i="13"/>
  <c r="F46" i="13"/>
  <c r="E46" i="13"/>
  <c r="D46" i="13"/>
  <c r="M45" i="13"/>
  <c r="H45" i="13"/>
  <c r="C45" i="13"/>
  <c r="M44" i="13"/>
  <c r="H44" i="13"/>
  <c r="C44" i="13"/>
  <c r="M43" i="13"/>
  <c r="H43" i="13"/>
  <c r="C43" i="13"/>
  <c r="M42" i="13"/>
  <c r="H42" i="13"/>
  <c r="C42" i="13"/>
  <c r="M41" i="13"/>
  <c r="H41" i="13"/>
  <c r="C41" i="13"/>
  <c r="M40" i="13"/>
  <c r="H40" i="13"/>
  <c r="C40" i="13"/>
  <c r="Q39" i="13"/>
  <c r="P39" i="13"/>
  <c r="O39" i="13"/>
  <c r="N39" i="13"/>
  <c r="L39" i="13"/>
  <c r="K39" i="13"/>
  <c r="J39" i="13"/>
  <c r="I39" i="13"/>
  <c r="G39" i="13"/>
  <c r="F39" i="13"/>
  <c r="E39" i="13"/>
  <c r="D39" i="13"/>
  <c r="M38" i="13"/>
  <c r="H38" i="13"/>
  <c r="C38" i="13"/>
  <c r="M37" i="13"/>
  <c r="H37" i="13"/>
  <c r="C37" i="13"/>
  <c r="M36" i="13"/>
  <c r="H36" i="13"/>
  <c r="C36" i="13"/>
  <c r="M35" i="13"/>
  <c r="H35" i="13"/>
  <c r="C35" i="13"/>
  <c r="Q34" i="13"/>
  <c r="P34" i="13"/>
  <c r="O34" i="13"/>
  <c r="L34" i="13"/>
  <c r="K34" i="13"/>
  <c r="J34" i="13"/>
  <c r="G34" i="13"/>
  <c r="F34" i="13"/>
  <c r="E34" i="13"/>
  <c r="D34" i="13"/>
  <c r="M33" i="13"/>
  <c r="H33" i="13"/>
  <c r="C33" i="13"/>
  <c r="M32" i="13"/>
  <c r="H32" i="13"/>
  <c r="C32" i="13"/>
  <c r="M31" i="13"/>
  <c r="H31" i="13"/>
  <c r="C31" i="13"/>
  <c r="M30" i="13"/>
  <c r="H30" i="13"/>
  <c r="C30" i="13"/>
  <c r="M29" i="13"/>
  <c r="H29" i="13"/>
  <c r="C29" i="13"/>
  <c r="Q28" i="13"/>
  <c r="P28" i="13"/>
  <c r="O28" i="13"/>
  <c r="L28" i="13"/>
  <c r="K28" i="13"/>
  <c r="J28" i="13"/>
  <c r="G28" i="13"/>
  <c r="F28" i="13"/>
  <c r="E28" i="13"/>
  <c r="D28" i="13"/>
  <c r="M25" i="13"/>
  <c r="H25" i="13"/>
  <c r="Q23" i="13"/>
  <c r="P23" i="13"/>
  <c r="O23" i="13"/>
  <c r="N23" i="13"/>
  <c r="L23" i="13"/>
  <c r="K23" i="13"/>
  <c r="J23" i="13"/>
  <c r="I23" i="13"/>
  <c r="I22" i="13" s="1"/>
  <c r="G23" i="13"/>
  <c r="F23" i="13"/>
  <c r="Q20" i="13"/>
  <c r="L20" i="13"/>
  <c r="G20" i="13"/>
  <c r="M18" i="13"/>
  <c r="M17" i="13"/>
  <c r="M16" i="13"/>
  <c r="M15" i="13"/>
  <c r="P14" i="13"/>
  <c r="O14" i="13"/>
  <c r="N14" i="13"/>
  <c r="K14" i="13"/>
  <c r="J14" i="13"/>
  <c r="I14" i="13"/>
  <c r="H14" i="13"/>
  <c r="F14" i="13"/>
  <c r="E14" i="13"/>
  <c r="D14" i="13"/>
  <c r="C14" i="13"/>
  <c r="M13" i="13"/>
  <c r="M12" i="13"/>
  <c r="M11" i="13"/>
  <c r="M10" i="13"/>
  <c r="H10" i="13"/>
  <c r="C10" i="13"/>
  <c r="P9" i="13"/>
  <c r="O9" i="13"/>
  <c r="N9" i="13"/>
  <c r="K9" i="13"/>
  <c r="J9" i="13"/>
  <c r="I9" i="13"/>
  <c r="H9" i="13"/>
  <c r="F9" i="13"/>
  <c r="E9" i="13"/>
  <c r="D9" i="13"/>
  <c r="C9" i="13"/>
  <c r="O153" i="13" l="1"/>
  <c r="P125" i="13"/>
  <c r="N153" i="13"/>
  <c r="J153" i="13"/>
  <c r="H153" i="13" s="1"/>
  <c r="L153" i="13"/>
  <c r="F153" i="13"/>
  <c r="K153" i="13"/>
  <c r="E153" i="13"/>
  <c r="L127" i="13"/>
  <c r="H143" i="13"/>
  <c r="P366" i="13"/>
  <c r="P382" i="13" s="1"/>
  <c r="Q366" i="13"/>
  <c r="Q382" i="13" s="1"/>
  <c r="O366" i="13"/>
  <c r="O382" i="13" s="1"/>
  <c r="L101" i="13"/>
  <c r="E101" i="13"/>
  <c r="N101" i="13"/>
  <c r="Q295" i="13"/>
  <c r="K295" i="13"/>
  <c r="E295" i="13"/>
  <c r="G295" i="13"/>
  <c r="G438" i="13"/>
  <c r="K438" i="13"/>
  <c r="O438" i="13"/>
  <c r="L87" i="13"/>
  <c r="K312" i="13"/>
  <c r="K311" i="13" s="1"/>
  <c r="K87" i="13"/>
  <c r="K127" i="13"/>
  <c r="O87" i="13"/>
  <c r="F87" i="13"/>
  <c r="C405" i="13"/>
  <c r="Q27" i="13"/>
  <c r="Q26" i="13" s="1"/>
  <c r="Q22" i="13" s="1"/>
  <c r="Q127" i="13"/>
  <c r="O312" i="13"/>
  <c r="O311" i="13" s="1"/>
  <c r="O321" i="13" s="1"/>
  <c r="P312" i="13"/>
  <c r="P311" i="13" s="1"/>
  <c r="P321" i="13" s="1"/>
  <c r="M317" i="13"/>
  <c r="M319" i="13"/>
  <c r="C328" i="13"/>
  <c r="D382" i="13"/>
  <c r="P127" i="13"/>
  <c r="D215" i="13"/>
  <c r="C248" i="13"/>
  <c r="N312" i="13"/>
  <c r="N311" i="13" s="1"/>
  <c r="M132" i="13"/>
  <c r="C186" i="13"/>
  <c r="C189" i="13"/>
  <c r="M189" i="13"/>
  <c r="I382" i="13"/>
  <c r="C370" i="13"/>
  <c r="C398" i="13"/>
  <c r="M405" i="13"/>
  <c r="M412" i="13"/>
  <c r="F438" i="13"/>
  <c r="J438" i="13"/>
  <c r="Q438" i="13"/>
  <c r="H431" i="13"/>
  <c r="G182" i="13"/>
  <c r="E27" i="13"/>
  <c r="E26" i="13" s="1"/>
  <c r="E22" i="13" s="1"/>
  <c r="M28" i="13"/>
  <c r="F27" i="13"/>
  <c r="F26" i="13" s="1"/>
  <c r="F22" i="13" s="1"/>
  <c r="C52" i="13"/>
  <c r="M52" i="13"/>
  <c r="M165" i="13"/>
  <c r="G215" i="13"/>
  <c r="M248" i="13"/>
  <c r="I438" i="13"/>
  <c r="L438" i="13"/>
  <c r="P438" i="13"/>
  <c r="P101" i="13"/>
  <c r="C380" i="13"/>
  <c r="K20" i="13"/>
  <c r="P20" i="13"/>
  <c r="M14" i="13"/>
  <c r="I87" i="13"/>
  <c r="Q87" i="13"/>
  <c r="H128" i="13"/>
  <c r="M128" i="13"/>
  <c r="H132" i="13"/>
  <c r="E138" i="13"/>
  <c r="M147" i="13"/>
  <c r="C168" i="13"/>
  <c r="M172" i="13"/>
  <c r="M176" i="13"/>
  <c r="C209" i="13"/>
  <c r="C247" i="13"/>
  <c r="H307" i="13"/>
  <c r="C314" i="13"/>
  <c r="J312" i="13"/>
  <c r="J311" i="13" s="1"/>
  <c r="J321" i="13" s="1"/>
  <c r="M314" i="13"/>
  <c r="Q312" i="13"/>
  <c r="Q311" i="13" s="1"/>
  <c r="C390" i="13"/>
  <c r="C414" i="13"/>
  <c r="H176" i="13"/>
  <c r="L224" i="13"/>
  <c r="L261" i="13" s="1"/>
  <c r="E20" i="13"/>
  <c r="N20" i="13"/>
  <c r="H28" i="13"/>
  <c r="M46" i="13"/>
  <c r="H60" i="13"/>
  <c r="M162" i="13"/>
  <c r="H165" i="13"/>
  <c r="C170" i="13"/>
  <c r="E182" i="13"/>
  <c r="H192" i="13"/>
  <c r="J20" i="13"/>
  <c r="O20" i="13"/>
  <c r="H34" i="13"/>
  <c r="P27" i="13"/>
  <c r="P26" i="13" s="1"/>
  <c r="P22" i="13" s="1"/>
  <c r="C39" i="13"/>
  <c r="C74" i="13"/>
  <c r="C91" i="13"/>
  <c r="H91" i="13"/>
  <c r="M105" i="13"/>
  <c r="C108" i="13"/>
  <c r="K101" i="13"/>
  <c r="M108" i="13"/>
  <c r="C110" i="13"/>
  <c r="M110" i="13"/>
  <c r="C183" i="13"/>
  <c r="J182" i="13"/>
  <c r="I191" i="13"/>
  <c r="H191" i="13" s="1"/>
  <c r="M212" i="13"/>
  <c r="M217" i="13"/>
  <c r="I261" i="13"/>
  <c r="C280" i="13"/>
  <c r="C298" i="13"/>
  <c r="Q321" i="13"/>
  <c r="G311" i="13"/>
  <c r="G321" i="13" s="1"/>
  <c r="L312" i="13"/>
  <c r="L311" i="13" s="1"/>
  <c r="L321" i="13" s="1"/>
  <c r="H317" i="13"/>
  <c r="H328" i="13"/>
  <c r="H364" i="13"/>
  <c r="K382" i="13"/>
  <c r="C375" i="13"/>
  <c r="M380" i="13"/>
  <c r="M386" i="13"/>
  <c r="C412" i="13"/>
  <c r="F127" i="13"/>
  <c r="Q224" i="13"/>
  <c r="Q261" i="13" s="1"/>
  <c r="M324" i="13"/>
  <c r="M364" i="13"/>
  <c r="R364" i="13" s="1"/>
  <c r="F382" i="13"/>
  <c r="C243" i="13"/>
  <c r="C245" i="13"/>
  <c r="H263" i="13"/>
  <c r="M263" i="13"/>
  <c r="M280" i="13"/>
  <c r="E312" i="13"/>
  <c r="C312" i="13" s="1"/>
  <c r="M366" i="13"/>
  <c r="H390" i="13"/>
  <c r="H39" i="13"/>
  <c r="C56" i="13"/>
  <c r="H74" i="13"/>
  <c r="F20" i="13"/>
  <c r="K27" i="13"/>
  <c r="K26" i="13" s="1"/>
  <c r="K22" i="13" s="1"/>
  <c r="C34" i="13"/>
  <c r="L27" i="13"/>
  <c r="L26" i="13" s="1"/>
  <c r="L22" i="13" s="1"/>
  <c r="H52" i="13"/>
  <c r="E73" i="13"/>
  <c r="E72" i="13" s="1"/>
  <c r="C72" i="13" s="1"/>
  <c r="P87" i="13"/>
  <c r="E90" i="13"/>
  <c r="E87" i="13" s="1"/>
  <c r="D101" i="13"/>
  <c r="C105" i="13"/>
  <c r="C172" i="13"/>
  <c r="M174" i="13"/>
  <c r="M23" i="13"/>
  <c r="J27" i="13"/>
  <c r="J26" i="13" s="1"/>
  <c r="J22" i="13" s="1"/>
  <c r="M34" i="13"/>
  <c r="C46" i="13"/>
  <c r="G27" i="13"/>
  <c r="G26" i="13" s="1"/>
  <c r="G22" i="13" s="1"/>
  <c r="C60" i="13"/>
  <c r="J90" i="13"/>
  <c r="H90" i="13" s="1"/>
  <c r="N87" i="13"/>
  <c r="M91" i="13"/>
  <c r="C102" i="13"/>
  <c r="O101" i="13"/>
  <c r="G101" i="13"/>
  <c r="H115" i="13"/>
  <c r="C132" i="13"/>
  <c r="G138" i="13"/>
  <c r="K138" i="13"/>
  <c r="L138" i="13"/>
  <c r="C147" i="13"/>
  <c r="H159" i="13"/>
  <c r="C162" i="13"/>
  <c r="C165" i="13"/>
  <c r="M178" i="13"/>
  <c r="Q182" i="13"/>
  <c r="H186" i="13"/>
  <c r="H189" i="13"/>
  <c r="M243" i="13"/>
  <c r="K224" i="13"/>
  <c r="K261" i="13" s="1"/>
  <c r="C259" i="13"/>
  <c r="M259" i="13"/>
  <c r="C263" i="13"/>
  <c r="D295" i="13"/>
  <c r="N138" i="13"/>
  <c r="Q138" i="13"/>
  <c r="M170" i="13"/>
  <c r="H172" i="13"/>
  <c r="C178" i="13"/>
  <c r="K182" i="13"/>
  <c r="C201" i="13"/>
  <c r="J215" i="13"/>
  <c r="N215" i="13"/>
  <c r="M245" i="13"/>
  <c r="C28" i="13"/>
  <c r="M39" i="13"/>
  <c r="M74" i="13"/>
  <c r="C240" i="13"/>
  <c r="D224" i="13"/>
  <c r="H108" i="13"/>
  <c r="H110" i="13"/>
  <c r="C113" i="13"/>
  <c r="J138" i="13"/>
  <c r="M139" i="13"/>
  <c r="F138" i="13"/>
  <c r="M159" i="13"/>
  <c r="Q153" i="13"/>
  <c r="H162" i="13"/>
  <c r="M168" i="13"/>
  <c r="H170" i="13"/>
  <c r="H174" i="13"/>
  <c r="C176" i="13"/>
  <c r="H178" i="13"/>
  <c r="L182" i="13"/>
  <c r="M186" i="13"/>
  <c r="I215" i="13"/>
  <c r="L215" i="13"/>
  <c r="P215" i="13"/>
  <c r="K215" i="13"/>
  <c r="E224" i="13"/>
  <c r="E261" i="13" s="1"/>
  <c r="F224" i="13"/>
  <c r="F261" i="13" s="1"/>
  <c r="M240" i="13"/>
  <c r="H245" i="13"/>
  <c r="H259" i="13"/>
  <c r="I295" i="13"/>
  <c r="L295" i="13"/>
  <c r="O295" i="13"/>
  <c r="H287" i="13"/>
  <c r="H306" i="13"/>
  <c r="M307" i="13"/>
  <c r="F311" i="13"/>
  <c r="F321" i="13" s="1"/>
  <c r="G331" i="13"/>
  <c r="K331" i="13"/>
  <c r="O331" i="13"/>
  <c r="C326" i="13"/>
  <c r="M328" i="13"/>
  <c r="E382" i="13"/>
  <c r="M375" i="13"/>
  <c r="H380" i="13"/>
  <c r="H386" i="13"/>
  <c r="M398" i="13"/>
  <c r="H405" i="13"/>
  <c r="M414" i="13"/>
  <c r="C287" i="13"/>
  <c r="M287" i="13"/>
  <c r="H324" i="13"/>
  <c r="H326" i="13"/>
  <c r="H412" i="13"/>
  <c r="M370" i="13"/>
  <c r="H375" i="13"/>
  <c r="M390" i="13"/>
  <c r="H398" i="13"/>
  <c r="M431" i="13"/>
  <c r="H243" i="13"/>
  <c r="N224" i="13"/>
  <c r="N261" i="13" s="1"/>
  <c r="D20" i="13"/>
  <c r="I20" i="13"/>
  <c r="M9" i="13"/>
  <c r="D438" i="13"/>
  <c r="E438" i="13"/>
  <c r="C431" i="13"/>
  <c r="C319" i="13"/>
  <c r="M342" i="13"/>
  <c r="H342" i="13"/>
  <c r="I351" i="13"/>
  <c r="H351" i="13" s="1"/>
  <c r="C342" i="13"/>
  <c r="H333" i="13"/>
  <c r="C333" i="13"/>
  <c r="C386" i="13"/>
  <c r="D304" i="13"/>
  <c r="C304" i="13" s="1"/>
  <c r="H54" i="13"/>
  <c r="M54" i="13"/>
  <c r="I113" i="13"/>
  <c r="H113" i="13" s="1"/>
  <c r="M115" i="13"/>
  <c r="J101" i="13"/>
  <c r="M60" i="13"/>
  <c r="H46" i="13"/>
  <c r="M70" i="13"/>
  <c r="N27" i="13"/>
  <c r="N26" i="13" s="1"/>
  <c r="M205" i="13"/>
  <c r="M201" i="13"/>
  <c r="H201" i="13"/>
  <c r="D205" i="13"/>
  <c r="C205" i="13" s="1"/>
  <c r="D331" i="13"/>
  <c r="C324" i="13"/>
  <c r="C207" i="13"/>
  <c r="C212" i="13"/>
  <c r="H209" i="13"/>
  <c r="C69" i="13"/>
  <c r="H69" i="13"/>
  <c r="C154" i="13"/>
  <c r="H183" i="13"/>
  <c r="I182" i="13"/>
  <c r="E215" i="13"/>
  <c r="P69" i="13"/>
  <c r="M69" i="13" s="1"/>
  <c r="I73" i="13"/>
  <c r="N127" i="13"/>
  <c r="M127" i="13" s="1"/>
  <c r="M143" i="13"/>
  <c r="F182" i="13"/>
  <c r="H207" i="13"/>
  <c r="Q215" i="13"/>
  <c r="J222" i="13"/>
  <c r="H222" i="13" s="1"/>
  <c r="H217" i="13"/>
  <c r="P224" i="13"/>
  <c r="P261" i="13" s="1"/>
  <c r="H247" i="13"/>
  <c r="O304" i="13"/>
  <c r="M304" i="13" s="1"/>
  <c r="M298" i="13"/>
  <c r="D311" i="13"/>
  <c r="H23" i="13"/>
  <c r="M56" i="13"/>
  <c r="C70" i="13"/>
  <c r="M90" i="13"/>
  <c r="H102" i="13"/>
  <c r="I101" i="13"/>
  <c r="M113" i="13"/>
  <c r="N112" i="13"/>
  <c r="M112" i="13" s="1"/>
  <c r="H139" i="13"/>
  <c r="M154" i="13"/>
  <c r="E191" i="13"/>
  <c r="C192" i="13"/>
  <c r="O215" i="13"/>
  <c r="M207" i="13"/>
  <c r="H212" i="13"/>
  <c r="M235" i="13"/>
  <c r="O224" i="13"/>
  <c r="O261" i="13" s="1"/>
  <c r="M306" i="13"/>
  <c r="R306" i="13"/>
  <c r="C23" i="13"/>
  <c r="O27" i="13"/>
  <c r="O26" i="13" s="1"/>
  <c r="O22" i="13" s="1"/>
  <c r="H56" i="13"/>
  <c r="D59" i="13"/>
  <c r="C88" i="13"/>
  <c r="D87" i="13"/>
  <c r="G87" i="13"/>
  <c r="M88" i="13"/>
  <c r="F101" i="13"/>
  <c r="M102" i="13"/>
  <c r="D112" i="13"/>
  <c r="C112" i="13" s="1"/>
  <c r="O138" i="13"/>
  <c r="D54" i="13"/>
  <c r="C54" i="13" s="1"/>
  <c r="I59" i="13"/>
  <c r="O59" i="13"/>
  <c r="H70" i="13"/>
  <c r="H88" i="13"/>
  <c r="H105" i="13"/>
  <c r="C115" i="13"/>
  <c r="C128" i="13"/>
  <c r="D127" i="13"/>
  <c r="G127" i="13"/>
  <c r="J127" i="13"/>
  <c r="C139" i="13"/>
  <c r="C159" i="13"/>
  <c r="H168" i="13"/>
  <c r="C174" i="13"/>
  <c r="O182" i="13"/>
  <c r="M183" i="13"/>
  <c r="M192" i="13"/>
  <c r="N191" i="13"/>
  <c r="M191" i="13" s="1"/>
  <c r="J205" i="13"/>
  <c r="H205" i="13" s="1"/>
  <c r="F215" i="13"/>
  <c r="C217" i="13"/>
  <c r="D222" i="13"/>
  <c r="C222" i="13" s="1"/>
  <c r="M222" i="13"/>
  <c r="C235" i="13"/>
  <c r="G224" i="13"/>
  <c r="G261" i="13" s="1"/>
  <c r="H240" i="13"/>
  <c r="M247" i="13"/>
  <c r="F295" i="13"/>
  <c r="P295" i="13"/>
  <c r="H298" i="13"/>
  <c r="I304" i="13"/>
  <c r="H304" i="13" s="1"/>
  <c r="F331" i="13"/>
  <c r="I331" i="13"/>
  <c r="J295" i="13"/>
  <c r="N295" i="13"/>
  <c r="K321" i="13"/>
  <c r="I311" i="13"/>
  <c r="M351" i="13"/>
  <c r="H248" i="13"/>
  <c r="H280" i="13"/>
  <c r="C306" i="13"/>
  <c r="C307" i="13"/>
  <c r="H314" i="13"/>
  <c r="H319" i="13"/>
  <c r="M326" i="13"/>
  <c r="G382" i="13"/>
  <c r="N331" i="13"/>
  <c r="M333" i="13"/>
  <c r="D351" i="13"/>
  <c r="C351" i="13" s="1"/>
  <c r="H414" i="13"/>
  <c r="N438" i="13"/>
  <c r="M261" i="13" l="1"/>
  <c r="M382" i="13"/>
  <c r="C127" i="13"/>
  <c r="H138" i="13"/>
  <c r="R52" i="13"/>
  <c r="M331" i="13"/>
  <c r="M101" i="13"/>
  <c r="M438" i="13"/>
  <c r="R205" i="13"/>
  <c r="Q125" i="13"/>
  <c r="R280" i="13"/>
  <c r="L125" i="13"/>
  <c r="C295" i="13"/>
  <c r="R263" i="13"/>
  <c r="R287" i="13"/>
  <c r="L195" i="13"/>
  <c r="R248" i="13"/>
  <c r="M87" i="13"/>
  <c r="M20" i="13"/>
  <c r="C366" i="13"/>
  <c r="H331" i="13"/>
  <c r="J87" i="13"/>
  <c r="H87" i="13" s="1"/>
  <c r="H382" i="13"/>
  <c r="R39" i="13"/>
  <c r="H438" i="13"/>
  <c r="K195" i="13"/>
  <c r="I195" i="13"/>
  <c r="C90" i="13"/>
  <c r="R259" i="13"/>
  <c r="P195" i="13"/>
  <c r="F125" i="13"/>
  <c r="M311" i="13"/>
  <c r="M312" i="13"/>
  <c r="C382" i="13"/>
  <c r="R311" i="13"/>
  <c r="N321" i="13"/>
  <c r="E125" i="13"/>
  <c r="C438" i="13"/>
  <c r="C20" i="13"/>
  <c r="E311" i="13"/>
  <c r="E321" i="13" s="1"/>
  <c r="H312" i="13"/>
  <c r="M182" i="13"/>
  <c r="H311" i="13"/>
  <c r="M295" i="13"/>
  <c r="C138" i="13"/>
  <c r="M138" i="13"/>
  <c r="C182" i="13"/>
  <c r="C153" i="13"/>
  <c r="R46" i="13"/>
  <c r="R191" i="13"/>
  <c r="G195" i="13"/>
  <c r="R54" i="13"/>
  <c r="C101" i="13"/>
  <c r="G125" i="13"/>
  <c r="G439" i="13" s="1"/>
  <c r="G444" i="13" s="1"/>
  <c r="C73" i="13"/>
  <c r="H182" i="13"/>
  <c r="H27" i="13"/>
  <c r="H20" i="13"/>
  <c r="M215" i="13"/>
  <c r="R34" i="13"/>
  <c r="H295" i="13"/>
  <c r="F195" i="13"/>
  <c r="I112" i="13"/>
  <c r="H112" i="13" s="1"/>
  <c r="K125" i="13"/>
  <c r="Q195" i="13"/>
  <c r="C331" i="13"/>
  <c r="O195" i="13"/>
  <c r="H101" i="13"/>
  <c r="C215" i="13"/>
  <c r="M153" i="13"/>
  <c r="M224" i="13"/>
  <c r="I321" i="13"/>
  <c r="H321" i="13" s="1"/>
  <c r="R304" i="13"/>
  <c r="R112" i="13"/>
  <c r="R222" i="13"/>
  <c r="H215" i="13"/>
  <c r="C311" i="13"/>
  <c r="D321" i="13"/>
  <c r="D26" i="13"/>
  <c r="C27" i="13"/>
  <c r="M321" i="13"/>
  <c r="I72" i="13"/>
  <c r="H72" i="13" s="1"/>
  <c r="H73" i="13"/>
  <c r="M26" i="13"/>
  <c r="N195" i="13"/>
  <c r="E195" i="13"/>
  <c r="O58" i="13"/>
  <c r="M58" i="13" s="1"/>
  <c r="M59" i="13"/>
  <c r="R351" i="13"/>
  <c r="J261" i="13"/>
  <c r="H261" i="13" s="1"/>
  <c r="H224" i="13"/>
  <c r="D261" i="13"/>
  <c r="C261" i="13" s="1"/>
  <c r="C224" i="13"/>
  <c r="J195" i="13"/>
  <c r="H127" i="13"/>
  <c r="M73" i="13"/>
  <c r="N72" i="13"/>
  <c r="H59" i="13"/>
  <c r="I58" i="13"/>
  <c r="H58" i="13" s="1"/>
  <c r="M22" i="13"/>
  <c r="C87" i="13"/>
  <c r="C59" i="13"/>
  <c r="D58" i="13"/>
  <c r="C58" i="13" s="1"/>
  <c r="H26" i="13"/>
  <c r="M27" i="13"/>
  <c r="M72" i="13" l="1"/>
  <c r="R72" i="13" s="1"/>
  <c r="N125" i="13"/>
  <c r="N439" i="13" s="1"/>
  <c r="N444" i="13" s="1"/>
  <c r="R331" i="13"/>
  <c r="R20" i="13"/>
  <c r="R87" i="13"/>
  <c r="Q439" i="13"/>
  <c r="Q444" i="13" s="1"/>
  <c r="K439" i="13"/>
  <c r="K444" i="13" s="1"/>
  <c r="R295" i="13"/>
  <c r="L439" i="13"/>
  <c r="L444" i="13" s="1"/>
  <c r="P439" i="13"/>
  <c r="P444" i="13" s="1"/>
  <c r="J125" i="13"/>
  <c r="J439" i="13" s="1"/>
  <c r="J444" i="13" s="1"/>
  <c r="R224" i="13"/>
  <c r="R153" i="13"/>
  <c r="R138" i="13"/>
  <c r="H195" i="13"/>
  <c r="F439" i="13"/>
  <c r="F444" i="13" s="1"/>
  <c r="E439" i="13"/>
  <c r="C321" i="13"/>
  <c r="R182" i="13"/>
  <c r="R261" i="13"/>
  <c r="R215" i="13"/>
  <c r="R58" i="13"/>
  <c r="M195" i="13"/>
  <c r="R127" i="13"/>
  <c r="C195" i="13"/>
  <c r="I125" i="13"/>
  <c r="H22" i="13"/>
  <c r="O125" i="13"/>
  <c r="O439" i="13" s="1"/>
  <c r="O444" i="13" s="1"/>
  <c r="R321" i="13"/>
  <c r="C26" i="13"/>
  <c r="D22" i="13"/>
  <c r="R195" i="13" l="1"/>
  <c r="M125" i="13"/>
  <c r="M439" i="13"/>
  <c r="M444" i="13" s="1"/>
  <c r="H125" i="13"/>
  <c r="I439" i="13"/>
  <c r="D125" i="13"/>
  <c r="C22" i="13"/>
  <c r="H439" i="13" l="1"/>
  <c r="I444" i="13"/>
  <c r="H444" i="13" s="1"/>
  <c r="C125" i="13"/>
  <c r="R125" i="13" s="1"/>
  <c r="D439" i="13"/>
  <c r="C439" i="13" s="1"/>
  <c r="R439" i="13" s="1"/>
  <c r="R444" i="13" s="1"/>
  <c r="R292" i="11" l="1"/>
  <c r="R274" i="11"/>
  <c r="R258" i="11"/>
  <c r="R247" i="11"/>
  <c r="R72" i="11"/>
  <c r="R66" i="11"/>
  <c r="Q274" i="11"/>
  <c r="P274" i="11"/>
  <c r="O274" i="11"/>
  <c r="N274" i="11"/>
  <c r="L274" i="11"/>
  <c r="K274" i="11"/>
  <c r="J274" i="11"/>
  <c r="I274" i="11"/>
  <c r="G274" i="11"/>
  <c r="F274" i="11"/>
  <c r="E274" i="11"/>
  <c r="D274" i="11"/>
  <c r="Q210" i="11"/>
  <c r="P210" i="11"/>
  <c r="O210" i="11"/>
  <c r="N210" i="11"/>
  <c r="L210" i="11"/>
  <c r="K210" i="11"/>
  <c r="J210" i="11"/>
  <c r="I210" i="11"/>
  <c r="G210" i="11"/>
  <c r="F210" i="11"/>
  <c r="E210" i="11"/>
  <c r="D210" i="11"/>
  <c r="H221" i="11"/>
  <c r="Q203" i="11"/>
  <c r="P203" i="11"/>
  <c r="O203" i="11"/>
  <c r="N203" i="11"/>
  <c r="L203" i="11"/>
  <c r="K203" i="11"/>
  <c r="J203" i="11"/>
  <c r="I203" i="11"/>
  <c r="G203" i="11"/>
  <c r="F203" i="11"/>
  <c r="E203" i="11"/>
  <c r="D203" i="11"/>
  <c r="Q187" i="11"/>
  <c r="P187" i="11"/>
  <c r="O187" i="11"/>
  <c r="N187" i="11"/>
  <c r="L187" i="11"/>
  <c r="K187" i="11"/>
  <c r="J187" i="11"/>
  <c r="I187" i="11"/>
  <c r="G187" i="11"/>
  <c r="F187" i="11"/>
  <c r="E187" i="11"/>
  <c r="D187" i="11"/>
  <c r="Q14" i="11" l="1"/>
  <c r="P14" i="11"/>
  <c r="O14" i="11"/>
  <c r="N14" i="11"/>
  <c r="L14" i="11"/>
  <c r="K14" i="11"/>
  <c r="J14" i="11"/>
  <c r="I14" i="11"/>
  <c r="G14" i="11"/>
  <c r="F14" i="11"/>
  <c r="E14" i="11"/>
  <c r="D14" i="11"/>
  <c r="Q9" i="11"/>
  <c r="Q18" i="11" s="1"/>
  <c r="P9" i="11"/>
  <c r="P18" i="11" s="1"/>
  <c r="O9" i="11"/>
  <c r="O18" i="11" s="1"/>
  <c r="N9" i="11"/>
  <c r="N18" i="11" s="1"/>
  <c r="L9" i="11"/>
  <c r="L18" i="11" s="1"/>
  <c r="K9" i="11"/>
  <c r="K18" i="11" s="1"/>
  <c r="J9" i="11"/>
  <c r="J18" i="11" s="1"/>
  <c r="I9" i="11"/>
  <c r="G9" i="11"/>
  <c r="G18" i="11" s="1"/>
  <c r="F9" i="11"/>
  <c r="F18" i="11" s="1"/>
  <c r="E9" i="11"/>
  <c r="E18" i="11" s="1"/>
  <c r="M17" i="11"/>
  <c r="M16" i="11"/>
  <c r="M15" i="11"/>
  <c r="M13" i="11"/>
  <c r="M12" i="11"/>
  <c r="M11" i="11"/>
  <c r="M10" i="11"/>
  <c r="H17" i="11"/>
  <c r="H16" i="11"/>
  <c r="H15" i="11"/>
  <c r="H13" i="11"/>
  <c r="H12" i="11"/>
  <c r="H11" i="11"/>
  <c r="D9" i="11"/>
  <c r="C17" i="11"/>
  <c r="C16" i="11"/>
  <c r="C15" i="11"/>
  <c r="C13" i="11"/>
  <c r="C12" i="11"/>
  <c r="C11" i="11"/>
  <c r="C14" i="11" l="1"/>
  <c r="C9" i="11"/>
  <c r="H9" i="11"/>
  <c r="M9" i="11"/>
  <c r="I18" i="11"/>
  <c r="M14" i="11"/>
  <c r="D18" i="11"/>
  <c r="H14" i="11"/>
  <c r="L131" i="11" l="1"/>
  <c r="G131" i="11"/>
  <c r="Q133" i="11"/>
  <c r="P133" i="11"/>
  <c r="O133" i="11"/>
  <c r="L133" i="11"/>
  <c r="K133" i="11"/>
  <c r="J133" i="11"/>
  <c r="G133" i="11"/>
  <c r="F133" i="11"/>
  <c r="E133" i="11"/>
  <c r="Q131" i="11"/>
  <c r="Q121" i="11"/>
  <c r="P121" i="11"/>
  <c r="O121" i="11"/>
  <c r="N121" i="11"/>
  <c r="L121" i="11"/>
  <c r="K121" i="11"/>
  <c r="J121" i="11"/>
  <c r="I121" i="11"/>
  <c r="G121" i="11"/>
  <c r="F121" i="11"/>
  <c r="E121" i="11"/>
  <c r="D121" i="11"/>
  <c r="M130" i="11"/>
  <c r="H130" i="11"/>
  <c r="C130" i="11"/>
  <c r="M129" i="11"/>
  <c r="H129" i="11"/>
  <c r="C129" i="11"/>
  <c r="M124" i="11"/>
  <c r="H124" i="11"/>
  <c r="M114" i="11"/>
  <c r="Q110" i="11"/>
  <c r="P110" i="11"/>
  <c r="O110" i="11"/>
  <c r="N110" i="11"/>
  <c r="L110" i="11"/>
  <c r="K110" i="11"/>
  <c r="J110" i="11"/>
  <c r="I110" i="11"/>
  <c r="G110" i="11"/>
  <c r="F110" i="11"/>
  <c r="E110" i="11"/>
  <c r="D110" i="11"/>
  <c r="H109" i="11"/>
  <c r="Q285" i="11" l="1"/>
  <c r="P285" i="11"/>
  <c r="O285" i="11"/>
  <c r="L285" i="11"/>
  <c r="K285" i="11"/>
  <c r="J285" i="11"/>
  <c r="G285" i="11"/>
  <c r="F285" i="11"/>
  <c r="E285" i="11"/>
  <c r="Q280" i="11"/>
  <c r="P280" i="11"/>
  <c r="O280" i="11"/>
  <c r="L280" i="11"/>
  <c r="K280" i="11"/>
  <c r="J280" i="11"/>
  <c r="G280" i="11"/>
  <c r="F280" i="11"/>
  <c r="E280" i="11"/>
  <c r="H281" i="11"/>
  <c r="M227" i="11" l="1"/>
  <c r="M226" i="11"/>
  <c r="M225" i="11"/>
  <c r="H227" i="11"/>
  <c r="H226" i="11"/>
  <c r="H225" i="11"/>
  <c r="C227" i="11"/>
  <c r="C226" i="11"/>
  <c r="C225" i="11"/>
  <c r="M232" i="11" l="1"/>
  <c r="O268" i="11" l="1"/>
  <c r="O247" i="11"/>
  <c r="J247" i="11"/>
  <c r="E247" i="11"/>
  <c r="M257" i="11"/>
  <c r="H257" i="11"/>
  <c r="Q292" i="11" l="1"/>
  <c r="L292" i="11"/>
  <c r="G292" i="11"/>
  <c r="Q296" i="11" l="1"/>
  <c r="P296" i="11"/>
  <c r="O296" i="11"/>
  <c r="N296" i="11"/>
  <c r="L296" i="11"/>
  <c r="K296" i="11"/>
  <c r="J296" i="11"/>
  <c r="I296" i="11"/>
  <c r="G296" i="11"/>
  <c r="F296" i="11"/>
  <c r="E296" i="11"/>
  <c r="D296" i="11"/>
  <c r="M295" i="11"/>
  <c r="H295" i="11"/>
  <c r="C295" i="11"/>
  <c r="Q299" i="11" l="1"/>
  <c r="P299" i="11"/>
  <c r="O299" i="11"/>
  <c r="N299" i="11"/>
  <c r="L299" i="11"/>
  <c r="K299" i="11"/>
  <c r="J299" i="11"/>
  <c r="I299" i="11"/>
  <c r="G299" i="11"/>
  <c r="F299" i="11"/>
  <c r="E299" i="11"/>
  <c r="D299" i="11"/>
  <c r="Q183" i="11" l="1"/>
  <c r="P183" i="11"/>
  <c r="O183" i="11"/>
  <c r="N183" i="11"/>
  <c r="L183" i="11"/>
  <c r="K183" i="11"/>
  <c r="J183" i="11"/>
  <c r="I183" i="11"/>
  <c r="G183" i="11"/>
  <c r="F183" i="11"/>
  <c r="E183" i="11"/>
  <c r="D183" i="11"/>
  <c r="H103" i="11" l="1"/>
  <c r="H99" i="11"/>
  <c r="Q94" i="11"/>
  <c r="P94" i="11"/>
  <c r="O94" i="11"/>
  <c r="L94" i="11"/>
  <c r="K94" i="11"/>
  <c r="J94" i="11"/>
  <c r="G94" i="11"/>
  <c r="F94" i="11"/>
  <c r="E94" i="11"/>
  <c r="Q88" i="11"/>
  <c r="L88" i="11"/>
  <c r="G88" i="11"/>
  <c r="N80" i="11"/>
  <c r="C87" i="11"/>
  <c r="M87" i="11"/>
  <c r="M86" i="11"/>
  <c r="M85" i="11"/>
  <c r="M84" i="11"/>
  <c r="M83" i="11"/>
  <c r="M82" i="11"/>
  <c r="M81" i="11"/>
  <c r="H87" i="11"/>
  <c r="H86" i="11"/>
  <c r="H85" i="11"/>
  <c r="H84" i="11"/>
  <c r="H83" i="11"/>
  <c r="H82" i="11"/>
  <c r="H81" i="11"/>
  <c r="C86" i="11"/>
  <c r="C85" i="11"/>
  <c r="C84" i="11"/>
  <c r="C83" i="11"/>
  <c r="C82" i="11"/>
  <c r="C81" i="11"/>
  <c r="I30" i="11"/>
  <c r="Q72" i="11"/>
  <c r="P72" i="11"/>
  <c r="O72" i="11"/>
  <c r="L72" i="11"/>
  <c r="K72" i="11"/>
  <c r="J72" i="11"/>
  <c r="G72" i="11"/>
  <c r="F72" i="11"/>
  <c r="E72" i="11"/>
  <c r="Q66" i="11"/>
  <c r="P66" i="11"/>
  <c r="O66" i="11"/>
  <c r="L66" i="11"/>
  <c r="K66" i="11"/>
  <c r="J66" i="11"/>
  <c r="G66" i="11"/>
  <c r="F66" i="11"/>
  <c r="E66" i="11"/>
  <c r="M79" i="11"/>
  <c r="H79" i="11"/>
  <c r="C79" i="11"/>
  <c r="M78" i="11"/>
  <c r="H78" i="11"/>
  <c r="C78" i="11"/>
  <c r="M77" i="11"/>
  <c r="H77" i="11"/>
  <c r="C77" i="11"/>
  <c r="M76" i="11"/>
  <c r="C76" i="11"/>
  <c r="M75" i="11"/>
  <c r="C75" i="11"/>
  <c r="M74" i="11"/>
  <c r="C74" i="11"/>
  <c r="C73" i="11"/>
  <c r="N72" i="11"/>
  <c r="I72" i="11"/>
  <c r="D72" i="11"/>
  <c r="M71" i="11"/>
  <c r="H71" i="11"/>
  <c r="C71" i="11"/>
  <c r="M70" i="11"/>
  <c r="H70" i="11"/>
  <c r="C70" i="11"/>
  <c r="M69" i="11"/>
  <c r="H69" i="11"/>
  <c r="C69" i="11"/>
  <c r="M68" i="11"/>
  <c r="H68" i="11"/>
  <c r="C68" i="11"/>
  <c r="M67" i="11"/>
  <c r="H67" i="11"/>
  <c r="C67" i="11"/>
  <c r="N66" i="11"/>
  <c r="I66" i="11"/>
  <c r="H66" i="11" s="1"/>
  <c r="D66" i="11"/>
  <c r="Q65" i="11"/>
  <c r="P65" i="11"/>
  <c r="O65" i="11"/>
  <c r="L65" i="11"/>
  <c r="K65" i="11"/>
  <c r="J65" i="11"/>
  <c r="G65" i="11"/>
  <c r="F65" i="11"/>
  <c r="E65" i="11"/>
  <c r="Q54" i="11"/>
  <c r="L54" i="11"/>
  <c r="G54" i="11"/>
  <c r="M64" i="11"/>
  <c r="H64" i="11"/>
  <c r="C64" i="11"/>
  <c r="M63" i="11"/>
  <c r="H63" i="11"/>
  <c r="C63" i="11"/>
  <c r="M62" i="11"/>
  <c r="H62" i="11"/>
  <c r="C62" i="11"/>
  <c r="M61" i="11"/>
  <c r="H61" i="11"/>
  <c r="C61" i="11"/>
  <c r="M60" i="11"/>
  <c r="H60" i="11"/>
  <c r="C60" i="11"/>
  <c r="M59" i="11"/>
  <c r="H59" i="11"/>
  <c r="C59" i="11"/>
  <c r="M58" i="11"/>
  <c r="H58" i="11"/>
  <c r="C58" i="11"/>
  <c r="M57" i="11"/>
  <c r="H57" i="11"/>
  <c r="C57" i="11"/>
  <c r="M56" i="11"/>
  <c r="C56" i="11"/>
  <c r="M55" i="11"/>
  <c r="H55" i="11"/>
  <c r="C55" i="11"/>
  <c r="P54" i="11"/>
  <c r="O54" i="11"/>
  <c r="N54" i="11"/>
  <c r="K54" i="11"/>
  <c r="J54" i="11"/>
  <c r="I54" i="11"/>
  <c r="F54" i="11"/>
  <c r="E54" i="11"/>
  <c r="D54" i="11"/>
  <c r="L80" i="11"/>
  <c r="G80" i="11"/>
  <c r="L48" i="11"/>
  <c r="G48" i="11"/>
  <c r="F48" i="11"/>
  <c r="L42" i="11"/>
  <c r="G42" i="11"/>
  <c r="L35" i="11"/>
  <c r="G35" i="11"/>
  <c r="L30" i="11"/>
  <c r="G30" i="11"/>
  <c r="G27" i="11"/>
  <c r="Q21" i="11"/>
  <c r="Q20" i="11" s="1"/>
  <c r="L21" i="11"/>
  <c r="G21" i="11"/>
  <c r="L50" i="11"/>
  <c r="G50" i="11"/>
  <c r="L52" i="11"/>
  <c r="G52" i="11"/>
  <c r="Q80" i="11"/>
  <c r="H47" i="11"/>
  <c r="Q104" i="11" l="1"/>
  <c r="M72" i="11"/>
  <c r="H72" i="11"/>
  <c r="C72" i="11"/>
  <c r="M66" i="11"/>
  <c r="C66" i="11"/>
  <c r="I65" i="11"/>
  <c r="H65" i="11" s="1"/>
  <c r="N65" i="11"/>
  <c r="M65" i="11" s="1"/>
  <c r="D65" i="11"/>
  <c r="C65" i="11" s="1"/>
  <c r="M54" i="11"/>
  <c r="H54" i="11"/>
  <c r="C54" i="11"/>
  <c r="L20" i="11"/>
  <c r="L104" i="11" s="1"/>
  <c r="G20" i="11"/>
  <c r="G104" i="11" s="1"/>
  <c r="Q150" i="11"/>
  <c r="P150" i="11"/>
  <c r="O150" i="11"/>
  <c r="N150" i="11"/>
  <c r="L150" i="11"/>
  <c r="K150" i="11"/>
  <c r="J150" i="11"/>
  <c r="I150" i="11"/>
  <c r="G150" i="11"/>
  <c r="F150" i="11"/>
  <c r="E150" i="11"/>
  <c r="D150" i="11"/>
  <c r="Q228" i="11"/>
  <c r="P228" i="11"/>
  <c r="O228" i="11"/>
  <c r="N228" i="11"/>
  <c r="M228" i="11"/>
  <c r="L228" i="11"/>
  <c r="K228" i="11"/>
  <c r="J228" i="11"/>
  <c r="I228" i="11"/>
  <c r="G228" i="11"/>
  <c r="F228" i="11"/>
  <c r="E228" i="11"/>
  <c r="D228" i="11"/>
  <c r="R65" i="11" l="1"/>
  <c r="R54" i="11"/>
  <c r="P304" i="11" l="1"/>
  <c r="O304" i="11"/>
  <c r="N304" i="11"/>
  <c r="K304" i="11"/>
  <c r="J304" i="11"/>
  <c r="I304" i="11"/>
  <c r="F304" i="11"/>
  <c r="E304" i="11"/>
  <c r="D304" i="11"/>
  <c r="M303" i="11"/>
  <c r="C303" i="11"/>
  <c r="M302" i="11"/>
  <c r="C302" i="11"/>
  <c r="M301" i="11"/>
  <c r="H301" i="11"/>
  <c r="C301" i="11"/>
  <c r="M298" i="11"/>
  <c r="H298" i="11"/>
  <c r="C298" i="11"/>
  <c r="M294" i="11"/>
  <c r="M296" i="11" s="1"/>
  <c r="H294" i="11"/>
  <c r="H296" i="11" s="1"/>
  <c r="C294" i="11"/>
  <c r="C296" i="11" s="1"/>
  <c r="P292" i="11"/>
  <c r="O292" i="11"/>
  <c r="N292" i="11"/>
  <c r="K292" i="11"/>
  <c r="J292" i="11"/>
  <c r="I292" i="11"/>
  <c r="F292" i="11"/>
  <c r="E292" i="11"/>
  <c r="D292" i="11"/>
  <c r="M291" i="11"/>
  <c r="H291" i="11"/>
  <c r="C291" i="11"/>
  <c r="M290" i="11"/>
  <c r="H290" i="11"/>
  <c r="C290" i="11"/>
  <c r="P287" i="11"/>
  <c r="O287" i="11"/>
  <c r="K287" i="11"/>
  <c r="J287" i="11"/>
  <c r="F287" i="11"/>
  <c r="E287" i="11"/>
  <c r="M286" i="11"/>
  <c r="H286" i="11"/>
  <c r="C286" i="11"/>
  <c r="N285" i="11"/>
  <c r="M285" i="11" s="1"/>
  <c r="I285" i="11"/>
  <c r="H285" i="11" s="1"/>
  <c r="D285" i="11"/>
  <c r="C285" i="11" s="1"/>
  <c r="M284" i="11"/>
  <c r="H284" i="11"/>
  <c r="C284" i="11"/>
  <c r="M283" i="11"/>
  <c r="H283" i="11"/>
  <c r="C283" i="11"/>
  <c r="M282" i="11"/>
  <c r="H282" i="11"/>
  <c r="C282" i="11"/>
  <c r="M281" i="11"/>
  <c r="C281" i="11"/>
  <c r="N280" i="11"/>
  <c r="M280" i="11" s="1"/>
  <c r="I280" i="11"/>
  <c r="H280" i="11" s="1"/>
  <c r="D280" i="11"/>
  <c r="C280" i="11" s="1"/>
  <c r="M279" i="11"/>
  <c r="H279" i="11"/>
  <c r="C279" i="11"/>
  <c r="M278" i="11"/>
  <c r="H278" i="11"/>
  <c r="C278" i="11"/>
  <c r="M277" i="11"/>
  <c r="H277" i="11"/>
  <c r="C277" i="11"/>
  <c r="N276" i="11"/>
  <c r="I276" i="11"/>
  <c r="H276" i="11" s="1"/>
  <c r="D276" i="11"/>
  <c r="M274" i="11"/>
  <c r="H274" i="11"/>
  <c r="C274" i="11"/>
  <c r="M273" i="11"/>
  <c r="H273" i="11"/>
  <c r="C273" i="11"/>
  <c r="M272" i="11"/>
  <c r="H272" i="11"/>
  <c r="C272" i="11"/>
  <c r="H271" i="11"/>
  <c r="C271" i="11"/>
  <c r="M270" i="11"/>
  <c r="H270" i="11"/>
  <c r="C270" i="11"/>
  <c r="I268" i="11"/>
  <c r="M267" i="11"/>
  <c r="H267" i="11"/>
  <c r="C267" i="11"/>
  <c r="M266" i="11"/>
  <c r="H266" i="11"/>
  <c r="C266" i="11"/>
  <c r="M265" i="11"/>
  <c r="H265" i="11"/>
  <c r="C265" i="11"/>
  <c r="M264" i="11"/>
  <c r="H264" i="11"/>
  <c r="C264" i="11"/>
  <c r="M263" i="11"/>
  <c r="H263" i="11"/>
  <c r="C263" i="11"/>
  <c r="M262" i="11"/>
  <c r="H262" i="11"/>
  <c r="C262" i="11"/>
  <c r="M261" i="11"/>
  <c r="H261" i="11"/>
  <c r="C261" i="11"/>
  <c r="M260" i="11"/>
  <c r="H260" i="11"/>
  <c r="C260" i="11"/>
  <c r="M259" i="11"/>
  <c r="H259" i="11"/>
  <c r="C259" i="11"/>
  <c r="Q258" i="11"/>
  <c r="P258" i="11"/>
  <c r="O258" i="11"/>
  <c r="N258" i="11"/>
  <c r="L258" i="11"/>
  <c r="K258" i="11"/>
  <c r="J258" i="11"/>
  <c r="J268" i="11" s="1"/>
  <c r="I258" i="11"/>
  <c r="G258" i="11"/>
  <c r="F258" i="11"/>
  <c r="E258" i="11"/>
  <c r="D258" i="11"/>
  <c r="C257" i="11"/>
  <c r="M256" i="11"/>
  <c r="H256" i="11"/>
  <c r="C256" i="11"/>
  <c r="M255" i="11"/>
  <c r="H255" i="11"/>
  <c r="C255" i="11"/>
  <c r="M254" i="11"/>
  <c r="H254" i="11"/>
  <c r="C254" i="11"/>
  <c r="M253" i="11"/>
  <c r="C253" i="11"/>
  <c r="M252" i="11"/>
  <c r="C252" i="11"/>
  <c r="M251" i="11"/>
  <c r="H251" i="11"/>
  <c r="C251" i="11"/>
  <c r="M250" i="11"/>
  <c r="H250" i="11"/>
  <c r="C250" i="11"/>
  <c r="M249" i="11"/>
  <c r="H249" i="11"/>
  <c r="C249" i="11"/>
  <c r="Q247" i="11"/>
  <c r="P247" i="11"/>
  <c r="N247" i="11"/>
  <c r="L247" i="11"/>
  <c r="K247" i="11"/>
  <c r="I247" i="11"/>
  <c r="G247" i="11"/>
  <c r="F247" i="11"/>
  <c r="F268" i="11" s="1"/>
  <c r="D247" i="11"/>
  <c r="P245" i="11"/>
  <c r="O245" i="11"/>
  <c r="N245" i="11"/>
  <c r="M245" i="11" s="1"/>
  <c r="K245" i="11"/>
  <c r="J245" i="11"/>
  <c r="I245" i="11"/>
  <c r="H245" i="11" s="1"/>
  <c r="F245" i="11"/>
  <c r="E245" i="11"/>
  <c r="D245" i="11"/>
  <c r="C245" i="11" s="1"/>
  <c r="M244" i="11"/>
  <c r="C244" i="11"/>
  <c r="M239" i="11"/>
  <c r="H239" i="11"/>
  <c r="C239" i="11"/>
  <c r="M238" i="11"/>
  <c r="H238" i="11"/>
  <c r="C238" i="11"/>
  <c r="M237" i="11"/>
  <c r="H237" i="11"/>
  <c r="C237" i="11"/>
  <c r="M236" i="11"/>
  <c r="H236" i="11"/>
  <c r="C236" i="11"/>
  <c r="M235" i="11"/>
  <c r="H235" i="11"/>
  <c r="C235" i="11"/>
  <c r="O234" i="11"/>
  <c r="N234" i="11"/>
  <c r="J234" i="11"/>
  <c r="I234" i="11"/>
  <c r="E234" i="11"/>
  <c r="D234" i="11"/>
  <c r="M233" i="11"/>
  <c r="H233" i="11"/>
  <c r="C233" i="11"/>
  <c r="H232" i="11"/>
  <c r="M231" i="11"/>
  <c r="H231" i="11"/>
  <c r="C231" i="11"/>
  <c r="O230" i="11"/>
  <c r="N230" i="11"/>
  <c r="J230" i="11"/>
  <c r="I230" i="11"/>
  <c r="E230" i="11"/>
  <c r="P240" i="11"/>
  <c r="K240" i="11"/>
  <c r="F240" i="11"/>
  <c r="H228" i="11"/>
  <c r="C228" i="11"/>
  <c r="M222" i="11"/>
  <c r="H222" i="11"/>
  <c r="C222" i="11"/>
  <c r="M221" i="11"/>
  <c r="C221" i="11"/>
  <c r="M220" i="11"/>
  <c r="H220" i="11"/>
  <c r="C220" i="11"/>
  <c r="M219" i="11"/>
  <c r="H219" i="11"/>
  <c r="C219" i="11"/>
  <c r="M218" i="11"/>
  <c r="H218" i="11"/>
  <c r="C218" i="11"/>
  <c r="M217" i="11"/>
  <c r="H217" i="11"/>
  <c r="C217" i="11"/>
  <c r="M216" i="11"/>
  <c r="H216" i="11"/>
  <c r="C216" i="11"/>
  <c r="M215" i="11"/>
  <c r="H215" i="11"/>
  <c r="C215" i="11"/>
  <c r="M214" i="11"/>
  <c r="H214" i="11"/>
  <c r="C214" i="11"/>
  <c r="M213" i="11"/>
  <c r="H213" i="11"/>
  <c r="C213" i="11"/>
  <c r="M212" i="11"/>
  <c r="H212" i="11"/>
  <c r="C212" i="11"/>
  <c r="M211" i="11"/>
  <c r="H211" i="11"/>
  <c r="C211" i="11"/>
  <c r="M210" i="11"/>
  <c r="H210" i="11"/>
  <c r="C210" i="11"/>
  <c r="M209" i="11"/>
  <c r="H209" i="11"/>
  <c r="C209" i="11"/>
  <c r="M208" i="11"/>
  <c r="H208" i="11"/>
  <c r="C208" i="11"/>
  <c r="M207" i="11"/>
  <c r="H207" i="11"/>
  <c r="C207" i="11"/>
  <c r="M206" i="11"/>
  <c r="H206" i="11"/>
  <c r="C206" i="11"/>
  <c r="M205" i="11"/>
  <c r="H205" i="11"/>
  <c r="C205" i="11"/>
  <c r="M204" i="11"/>
  <c r="H204" i="11"/>
  <c r="C204" i="11"/>
  <c r="P223" i="11"/>
  <c r="K223" i="11"/>
  <c r="F223" i="11"/>
  <c r="M202" i="11"/>
  <c r="H202" i="11"/>
  <c r="C202" i="11"/>
  <c r="M201" i="11"/>
  <c r="H201" i="11"/>
  <c r="C201" i="11"/>
  <c r="M200" i="11"/>
  <c r="H200" i="11"/>
  <c r="C200" i="11"/>
  <c r="M199" i="11"/>
  <c r="H199" i="11"/>
  <c r="C199" i="11"/>
  <c r="M198" i="11"/>
  <c r="H198" i="11"/>
  <c r="C198" i="11"/>
  <c r="M197" i="11"/>
  <c r="H197" i="11"/>
  <c r="C197" i="11"/>
  <c r="M196" i="11"/>
  <c r="H196" i="11"/>
  <c r="C196" i="11"/>
  <c r="M195" i="11"/>
  <c r="H195" i="11"/>
  <c r="C195" i="11"/>
  <c r="M194" i="11"/>
  <c r="H194" i="11"/>
  <c r="C194" i="11"/>
  <c r="M193" i="11"/>
  <c r="H193" i="11"/>
  <c r="C193" i="11"/>
  <c r="M192" i="11"/>
  <c r="H192" i="11"/>
  <c r="C192" i="11"/>
  <c r="M191" i="11"/>
  <c r="H191" i="11"/>
  <c r="C191" i="11"/>
  <c r="M190" i="11"/>
  <c r="H190" i="11"/>
  <c r="C190" i="11"/>
  <c r="M189" i="11"/>
  <c r="H189" i="11"/>
  <c r="C189" i="11"/>
  <c r="M188" i="11"/>
  <c r="H188" i="11"/>
  <c r="C188" i="11"/>
  <c r="M183" i="11"/>
  <c r="H183" i="11"/>
  <c r="C183" i="11"/>
  <c r="M182" i="11"/>
  <c r="H182" i="11"/>
  <c r="C182" i="11"/>
  <c r="M181" i="11"/>
  <c r="H181" i="11"/>
  <c r="C181" i="11"/>
  <c r="M180" i="11"/>
  <c r="H180" i="11"/>
  <c r="C180" i="11"/>
  <c r="M179" i="11"/>
  <c r="H179" i="11"/>
  <c r="C179" i="11"/>
  <c r="M178" i="11"/>
  <c r="H178" i="11"/>
  <c r="C178" i="11"/>
  <c r="M177" i="11"/>
  <c r="H177" i="11"/>
  <c r="C177" i="11"/>
  <c r="M176" i="11"/>
  <c r="H176" i="11"/>
  <c r="C176" i="11"/>
  <c r="M175" i="11"/>
  <c r="H175" i="11"/>
  <c r="C175" i="11"/>
  <c r="M174" i="11"/>
  <c r="H174" i="11"/>
  <c r="C174" i="11"/>
  <c r="M173" i="11"/>
  <c r="H173" i="11"/>
  <c r="C173" i="11"/>
  <c r="M172" i="11"/>
  <c r="H172" i="11"/>
  <c r="C172" i="11"/>
  <c r="M171" i="11"/>
  <c r="H171" i="11"/>
  <c r="C171" i="11"/>
  <c r="Q169" i="11"/>
  <c r="P169" i="11"/>
  <c r="O169" i="11"/>
  <c r="N169" i="11"/>
  <c r="L169" i="11"/>
  <c r="K169" i="11"/>
  <c r="J169" i="11"/>
  <c r="J185" i="11" s="1"/>
  <c r="I169" i="11"/>
  <c r="I185" i="11" s="1"/>
  <c r="G169" i="11"/>
  <c r="F169" i="11"/>
  <c r="E169" i="11"/>
  <c r="D169" i="11"/>
  <c r="M167" i="11"/>
  <c r="H167" i="11"/>
  <c r="H150" i="11" s="1"/>
  <c r="C167" i="11"/>
  <c r="C150" i="11" s="1"/>
  <c r="M166" i="11"/>
  <c r="M164" i="11"/>
  <c r="H164" i="11"/>
  <c r="C164" i="11"/>
  <c r="M163" i="11"/>
  <c r="H163" i="11"/>
  <c r="C163" i="11"/>
  <c r="M162" i="11"/>
  <c r="H162" i="11"/>
  <c r="C162" i="11"/>
  <c r="M161" i="11"/>
  <c r="H161" i="11"/>
  <c r="C161" i="11"/>
  <c r="M159" i="11"/>
  <c r="H159" i="11"/>
  <c r="C159" i="11"/>
  <c r="M158" i="11"/>
  <c r="H158" i="11"/>
  <c r="C158" i="11"/>
  <c r="M157" i="11"/>
  <c r="H157" i="11"/>
  <c r="C157" i="11"/>
  <c r="M156" i="11"/>
  <c r="H156" i="11"/>
  <c r="C156" i="11"/>
  <c r="M155" i="11"/>
  <c r="H155" i="11"/>
  <c r="C155" i="11"/>
  <c r="M154" i="11"/>
  <c r="H154" i="11"/>
  <c r="C154" i="11"/>
  <c r="M153" i="11"/>
  <c r="H153" i="11"/>
  <c r="C153" i="11"/>
  <c r="M152" i="11"/>
  <c r="H152" i="11"/>
  <c r="C152" i="11"/>
  <c r="M151" i="11"/>
  <c r="P148" i="11"/>
  <c r="O148" i="11"/>
  <c r="N148" i="11"/>
  <c r="K148" i="11"/>
  <c r="J148" i="11"/>
  <c r="F148" i="11"/>
  <c r="E148" i="11"/>
  <c r="D148" i="11"/>
  <c r="M147" i="11"/>
  <c r="M148" i="11" s="1"/>
  <c r="H147" i="11"/>
  <c r="C147" i="11"/>
  <c r="C148" i="11" s="1"/>
  <c r="P145" i="11"/>
  <c r="O145" i="11"/>
  <c r="N145" i="11"/>
  <c r="K145" i="11"/>
  <c r="J145" i="11"/>
  <c r="I145" i="11"/>
  <c r="F145" i="11"/>
  <c r="E145" i="11"/>
  <c r="D145" i="11"/>
  <c r="M144" i="11"/>
  <c r="H144" i="11"/>
  <c r="C144" i="11"/>
  <c r="H143" i="11"/>
  <c r="C143" i="11"/>
  <c r="M142" i="11"/>
  <c r="C142" i="11"/>
  <c r="P140" i="11"/>
  <c r="O140" i="11"/>
  <c r="N140" i="11"/>
  <c r="M140" i="11" s="1"/>
  <c r="K140" i="11"/>
  <c r="J140" i="11"/>
  <c r="I140" i="11"/>
  <c r="H140" i="11" s="1"/>
  <c r="F140" i="11"/>
  <c r="E140" i="11"/>
  <c r="D140" i="11"/>
  <c r="C140" i="11" s="1"/>
  <c r="M138" i="11"/>
  <c r="H138" i="11"/>
  <c r="C138" i="11"/>
  <c r="H137" i="11"/>
  <c r="M134" i="11"/>
  <c r="H134" i="11"/>
  <c r="C134" i="11"/>
  <c r="N133" i="11"/>
  <c r="M133" i="11" s="1"/>
  <c r="I133" i="11"/>
  <c r="H133" i="11" s="1"/>
  <c r="D133" i="11"/>
  <c r="C133" i="11" s="1"/>
  <c r="M132" i="11"/>
  <c r="H132" i="11"/>
  <c r="C132" i="11"/>
  <c r="P131" i="11"/>
  <c r="O131" i="11"/>
  <c r="N131" i="11"/>
  <c r="K131" i="11"/>
  <c r="J131" i="11"/>
  <c r="I131" i="11"/>
  <c r="F131" i="11"/>
  <c r="E131" i="11"/>
  <c r="D131" i="11"/>
  <c r="M128" i="11"/>
  <c r="H128" i="11"/>
  <c r="C128" i="11"/>
  <c r="M127" i="11"/>
  <c r="H127" i="11"/>
  <c r="C127" i="11"/>
  <c r="M126" i="11"/>
  <c r="H126" i="11"/>
  <c r="C126" i="11"/>
  <c r="M125" i="11"/>
  <c r="H125" i="11"/>
  <c r="C125" i="11"/>
  <c r="C124" i="11"/>
  <c r="M123" i="11"/>
  <c r="H123" i="11"/>
  <c r="C123" i="11"/>
  <c r="M122" i="11"/>
  <c r="H122" i="11"/>
  <c r="C122" i="11"/>
  <c r="M120" i="11"/>
  <c r="H120" i="11"/>
  <c r="C120" i="11"/>
  <c r="M119" i="11"/>
  <c r="H119" i="11"/>
  <c r="C119" i="11"/>
  <c r="M118" i="11"/>
  <c r="H118" i="11"/>
  <c r="C118" i="11"/>
  <c r="M117" i="11"/>
  <c r="H117" i="11"/>
  <c r="C117" i="11"/>
  <c r="M116" i="11"/>
  <c r="H116" i="11"/>
  <c r="C116" i="11"/>
  <c r="M115" i="11"/>
  <c r="H115" i="11"/>
  <c r="C115" i="11"/>
  <c r="H114" i="11"/>
  <c r="C114" i="11"/>
  <c r="M113" i="11"/>
  <c r="H113" i="11"/>
  <c r="C113" i="11"/>
  <c r="M112" i="11"/>
  <c r="H112" i="11"/>
  <c r="C112" i="11"/>
  <c r="M111" i="11"/>
  <c r="H111" i="11"/>
  <c r="C111" i="11"/>
  <c r="M109" i="11"/>
  <c r="C109" i="11"/>
  <c r="M108" i="11"/>
  <c r="H108" i="11"/>
  <c r="C108" i="11"/>
  <c r="M107" i="11"/>
  <c r="H107" i="11"/>
  <c r="C107" i="11"/>
  <c r="P106" i="11"/>
  <c r="O106" i="11"/>
  <c r="N106" i="11"/>
  <c r="K106" i="11"/>
  <c r="J106" i="11"/>
  <c r="I106" i="11"/>
  <c r="F106" i="11"/>
  <c r="E106" i="11"/>
  <c r="D106" i="11"/>
  <c r="M103" i="11"/>
  <c r="C103" i="11"/>
  <c r="M102" i="11"/>
  <c r="H102" i="11"/>
  <c r="C102" i="11"/>
  <c r="M101" i="11"/>
  <c r="H101" i="11"/>
  <c r="C101" i="11"/>
  <c r="M100" i="11"/>
  <c r="H100" i="11"/>
  <c r="C100" i="11"/>
  <c r="M99" i="11"/>
  <c r="C99" i="11"/>
  <c r="H98" i="11"/>
  <c r="C98" i="11"/>
  <c r="M97" i="11"/>
  <c r="H97" i="11"/>
  <c r="C97" i="11"/>
  <c r="M96" i="11"/>
  <c r="H96" i="11"/>
  <c r="C96" i="11"/>
  <c r="M95" i="11"/>
  <c r="H95" i="11"/>
  <c r="C95" i="11"/>
  <c r="N94" i="11"/>
  <c r="I94" i="11"/>
  <c r="H94" i="11" s="1"/>
  <c r="D94" i="11"/>
  <c r="M93" i="11"/>
  <c r="H93" i="11"/>
  <c r="C93" i="11"/>
  <c r="M92" i="11"/>
  <c r="H92" i="11"/>
  <c r="C92" i="11"/>
  <c r="M91" i="11"/>
  <c r="H91" i="11"/>
  <c r="C91" i="11"/>
  <c r="M90" i="11"/>
  <c r="H90" i="11"/>
  <c r="C90" i="11"/>
  <c r="M89" i="11"/>
  <c r="H89" i="11"/>
  <c r="C89" i="11"/>
  <c r="P88" i="11"/>
  <c r="O88" i="11"/>
  <c r="N88" i="11"/>
  <c r="K88" i="11"/>
  <c r="J88" i="11"/>
  <c r="I88" i="11"/>
  <c r="F88" i="11"/>
  <c r="E88" i="11"/>
  <c r="D88" i="11"/>
  <c r="P80" i="11"/>
  <c r="O80" i="11"/>
  <c r="K80" i="11"/>
  <c r="J80" i="11"/>
  <c r="I80" i="11"/>
  <c r="F80" i="11"/>
  <c r="E80" i="11"/>
  <c r="D80" i="11"/>
  <c r="M53" i="11"/>
  <c r="H53" i="11"/>
  <c r="C53" i="11"/>
  <c r="P52" i="11"/>
  <c r="O52" i="11"/>
  <c r="N52" i="11"/>
  <c r="K52" i="11"/>
  <c r="J52" i="11"/>
  <c r="I52" i="11"/>
  <c r="F52" i="11"/>
  <c r="E52" i="11"/>
  <c r="D52" i="11"/>
  <c r="M51" i="11"/>
  <c r="H51" i="11"/>
  <c r="C51" i="11"/>
  <c r="P50" i="11"/>
  <c r="O50" i="11"/>
  <c r="N50" i="11"/>
  <c r="K50" i="11"/>
  <c r="J50" i="11"/>
  <c r="I50" i="11"/>
  <c r="F50" i="11"/>
  <c r="E50" i="11"/>
  <c r="D50" i="11"/>
  <c r="M49" i="11"/>
  <c r="H49" i="11"/>
  <c r="H48" i="11" s="1"/>
  <c r="C49" i="11"/>
  <c r="P48" i="11"/>
  <c r="O48" i="11"/>
  <c r="N48" i="11"/>
  <c r="M48" i="11" s="1"/>
  <c r="K48" i="11"/>
  <c r="J48" i="11"/>
  <c r="I48" i="11"/>
  <c r="E48" i="11"/>
  <c r="D48" i="11"/>
  <c r="C48" i="11" s="1"/>
  <c r="M47" i="11"/>
  <c r="C47" i="11"/>
  <c r="M46" i="11"/>
  <c r="H46" i="11"/>
  <c r="C46" i="11"/>
  <c r="M45" i="11"/>
  <c r="H45" i="11"/>
  <c r="C45" i="11"/>
  <c r="M44" i="11"/>
  <c r="H44" i="11"/>
  <c r="C44" i="11"/>
  <c r="M43" i="11"/>
  <c r="H43" i="11"/>
  <c r="C43" i="11"/>
  <c r="P42" i="11"/>
  <c r="O42" i="11"/>
  <c r="N42" i="11"/>
  <c r="K42" i="11"/>
  <c r="J42" i="11"/>
  <c r="I42" i="11"/>
  <c r="F42" i="11"/>
  <c r="E42" i="11"/>
  <c r="D42" i="11"/>
  <c r="M41" i="11"/>
  <c r="H41" i="11"/>
  <c r="C41" i="11"/>
  <c r="M40" i="11"/>
  <c r="H40" i="11"/>
  <c r="C40" i="11"/>
  <c r="M39" i="11"/>
  <c r="H39" i="11"/>
  <c r="C39" i="11"/>
  <c r="M38" i="11"/>
  <c r="H38" i="11"/>
  <c r="C38" i="11"/>
  <c r="M37" i="11"/>
  <c r="H37" i="11"/>
  <c r="C37" i="11"/>
  <c r="M36" i="11"/>
  <c r="H36" i="11"/>
  <c r="C36" i="11"/>
  <c r="P35" i="11"/>
  <c r="O35" i="11"/>
  <c r="N35" i="11"/>
  <c r="K35" i="11"/>
  <c r="J35" i="11"/>
  <c r="I35" i="11"/>
  <c r="F35" i="11"/>
  <c r="E35" i="11"/>
  <c r="D35" i="11"/>
  <c r="M34" i="11"/>
  <c r="H34" i="11"/>
  <c r="C34" i="11"/>
  <c r="M33" i="11"/>
  <c r="H33" i="11"/>
  <c r="C33" i="11"/>
  <c r="M32" i="11"/>
  <c r="H32" i="11"/>
  <c r="C32" i="11"/>
  <c r="M31" i="11"/>
  <c r="H31" i="11"/>
  <c r="H30" i="11" s="1"/>
  <c r="C31" i="11"/>
  <c r="P30" i="11"/>
  <c r="O30" i="11"/>
  <c r="N30" i="11"/>
  <c r="M30" i="11" s="1"/>
  <c r="K30" i="11"/>
  <c r="J30" i="11"/>
  <c r="F30" i="11"/>
  <c r="E30" i="11"/>
  <c r="D30" i="11"/>
  <c r="C30" i="11" s="1"/>
  <c r="C29" i="11"/>
  <c r="M28" i="11"/>
  <c r="H28" i="11"/>
  <c r="P27" i="11"/>
  <c r="O27" i="11"/>
  <c r="N27" i="11"/>
  <c r="M27" i="11" s="1"/>
  <c r="K27" i="11"/>
  <c r="J27" i="11"/>
  <c r="I27" i="11"/>
  <c r="F27" i="11"/>
  <c r="E27" i="11"/>
  <c r="D27" i="11"/>
  <c r="C27" i="11" s="1"/>
  <c r="P21" i="11"/>
  <c r="O21" i="11"/>
  <c r="N21" i="11"/>
  <c r="K21" i="11"/>
  <c r="J21" i="11"/>
  <c r="I21" i="11"/>
  <c r="F21" i="11"/>
  <c r="E21" i="11"/>
  <c r="D21" i="11"/>
  <c r="Q268" i="11" l="1"/>
  <c r="Q305" i="11" s="1"/>
  <c r="K268" i="11"/>
  <c r="P268" i="11"/>
  <c r="R296" i="11"/>
  <c r="L268" i="11"/>
  <c r="R140" i="11"/>
  <c r="R148" i="11"/>
  <c r="J240" i="11"/>
  <c r="R245" i="11"/>
  <c r="N268" i="11"/>
  <c r="F135" i="11"/>
  <c r="N287" i="11"/>
  <c r="M287" i="11" s="1"/>
  <c r="N240" i="11"/>
  <c r="D268" i="11"/>
  <c r="M234" i="11"/>
  <c r="M145" i="11"/>
  <c r="J135" i="11"/>
  <c r="C234" i="11"/>
  <c r="J20" i="11"/>
  <c r="J104" i="11" s="1"/>
  <c r="M150" i="11"/>
  <c r="R150" i="11" s="1"/>
  <c r="O20" i="11"/>
  <c r="O104" i="11" s="1"/>
  <c r="C121" i="11"/>
  <c r="C145" i="11"/>
  <c r="C169" i="11"/>
  <c r="C106" i="11"/>
  <c r="F20" i="11"/>
  <c r="F104" i="11" s="1"/>
  <c r="C42" i="11"/>
  <c r="M42" i="11"/>
  <c r="H88" i="11"/>
  <c r="M88" i="11"/>
  <c r="C94" i="11"/>
  <c r="M94" i="11"/>
  <c r="K135" i="11"/>
  <c r="P20" i="11"/>
  <c r="P104" i="11" s="1"/>
  <c r="D135" i="11"/>
  <c r="I135" i="11"/>
  <c r="N135" i="11"/>
  <c r="I223" i="11"/>
  <c r="O240" i="11"/>
  <c r="H234" i="11"/>
  <c r="R234" i="11"/>
  <c r="D287" i="11"/>
  <c r="C287" i="11" s="1"/>
  <c r="M276" i="11"/>
  <c r="K185" i="11"/>
  <c r="R210" i="11"/>
  <c r="H27" i="11"/>
  <c r="K20" i="11"/>
  <c r="K104" i="11" s="1"/>
  <c r="K305" i="11" s="1"/>
  <c r="H42" i="11"/>
  <c r="C88" i="11"/>
  <c r="E185" i="11"/>
  <c r="H169" i="11"/>
  <c r="R30" i="11"/>
  <c r="H106" i="11"/>
  <c r="C110" i="11"/>
  <c r="M110" i="11"/>
  <c r="M121" i="11"/>
  <c r="C131" i="11"/>
  <c r="H131" i="11"/>
  <c r="E20" i="11"/>
  <c r="E104" i="11" s="1"/>
  <c r="C35" i="11"/>
  <c r="H35" i="11"/>
  <c r="M35" i="11"/>
  <c r="C50" i="11"/>
  <c r="H50" i="11"/>
  <c r="M50" i="11"/>
  <c r="C52" i="11"/>
  <c r="H52" i="11"/>
  <c r="M52" i="11"/>
  <c r="C80" i="11"/>
  <c r="H80" i="11"/>
  <c r="M80" i="11"/>
  <c r="E135" i="11"/>
  <c r="M106" i="11"/>
  <c r="H121" i="11"/>
  <c r="H145" i="11"/>
  <c r="F185" i="11"/>
  <c r="N185" i="11"/>
  <c r="M185" i="11" s="1"/>
  <c r="E240" i="11"/>
  <c r="M230" i="11"/>
  <c r="C247" i="11"/>
  <c r="H247" i="11"/>
  <c r="C276" i="11"/>
  <c r="I287" i="11"/>
  <c r="H287" i="11" s="1"/>
  <c r="C292" i="11"/>
  <c r="H292" i="11"/>
  <c r="M292" i="11"/>
  <c r="C299" i="11"/>
  <c r="H299" i="11"/>
  <c r="C304" i="11"/>
  <c r="H304" i="11"/>
  <c r="M304" i="11"/>
  <c r="R48" i="11"/>
  <c r="H185" i="11"/>
  <c r="D185" i="11"/>
  <c r="M169" i="11"/>
  <c r="H230" i="11"/>
  <c r="I240" i="11"/>
  <c r="H240" i="11" s="1"/>
  <c r="M247" i="11"/>
  <c r="H110" i="11"/>
  <c r="C258" i="11"/>
  <c r="H258" i="11"/>
  <c r="M258" i="11"/>
  <c r="E268" i="11"/>
  <c r="M299" i="11"/>
  <c r="C187" i="11"/>
  <c r="D223" i="11"/>
  <c r="O135" i="11"/>
  <c r="M21" i="11"/>
  <c r="N20" i="11"/>
  <c r="N104" i="11" s="1"/>
  <c r="M104" i="11" s="1"/>
  <c r="R27" i="11"/>
  <c r="P135" i="11"/>
  <c r="P185" i="11"/>
  <c r="M187" i="11"/>
  <c r="N223" i="11"/>
  <c r="O223" i="11"/>
  <c r="M203" i="11"/>
  <c r="R228" i="11"/>
  <c r="C232" i="11"/>
  <c r="D230" i="11"/>
  <c r="R230" i="11" s="1"/>
  <c r="C21" i="11"/>
  <c r="D20" i="11"/>
  <c r="D104" i="11" s="1"/>
  <c r="R183" i="11"/>
  <c r="E223" i="11"/>
  <c r="C203" i="11"/>
  <c r="M240" i="11"/>
  <c r="M18" i="11"/>
  <c r="H21" i="11"/>
  <c r="I20" i="11"/>
  <c r="I104" i="11" s="1"/>
  <c r="M131" i="11"/>
  <c r="R133" i="11"/>
  <c r="O185" i="11"/>
  <c r="J223" i="11"/>
  <c r="H203" i="11"/>
  <c r="G268" i="11"/>
  <c r="G305" i="11" s="1"/>
  <c r="H187" i="11"/>
  <c r="N305" i="11" l="1"/>
  <c r="M268" i="11"/>
  <c r="F305" i="11"/>
  <c r="E305" i="11"/>
  <c r="P305" i="11"/>
  <c r="J305" i="11"/>
  <c r="H268" i="11"/>
  <c r="L305" i="11"/>
  <c r="O305" i="11"/>
  <c r="I305" i="11"/>
  <c r="H104" i="11"/>
  <c r="R299" i="11"/>
  <c r="R131" i="11"/>
  <c r="R304" i="11"/>
  <c r="C104" i="11"/>
  <c r="R287" i="11"/>
  <c r="C268" i="11"/>
  <c r="R268" i="11" s="1"/>
  <c r="R94" i="11"/>
  <c r="R169" i="11"/>
  <c r="C185" i="11"/>
  <c r="R185" i="11" s="1"/>
  <c r="C135" i="11"/>
  <c r="R121" i="11"/>
  <c r="R106" i="11"/>
  <c r="R145" i="11"/>
  <c r="R88" i="11"/>
  <c r="R52" i="11"/>
  <c r="R80" i="11"/>
  <c r="R50" i="11"/>
  <c r="R42" i="11"/>
  <c r="R35" i="11"/>
  <c r="H20" i="11"/>
  <c r="H223" i="11"/>
  <c r="H135" i="11"/>
  <c r="C18" i="11"/>
  <c r="R18" i="11" s="1"/>
  <c r="H18" i="11"/>
  <c r="R203" i="11"/>
  <c r="M135" i="11"/>
  <c r="R135" i="11" s="1"/>
  <c r="R110" i="11"/>
  <c r="C223" i="11"/>
  <c r="M223" i="11"/>
  <c r="R187" i="11"/>
  <c r="M20" i="11"/>
  <c r="C20" i="11"/>
  <c r="C230" i="11"/>
  <c r="D240" i="11"/>
  <c r="D305" i="11" s="1"/>
  <c r="C305" i="11" s="1"/>
  <c r="R21" i="11"/>
  <c r="M305" i="11" l="1"/>
  <c r="H305" i="11"/>
  <c r="R223" i="11"/>
  <c r="R20" i="11"/>
  <c r="C307" i="11"/>
  <c r="H307" i="11"/>
  <c r="M307" i="11"/>
  <c r="C240" i="11"/>
  <c r="R240" i="11"/>
  <c r="R104" i="11" l="1"/>
  <c r="R305" i="11" l="1"/>
  <c r="N168" i="7" l="1"/>
  <c r="N174" i="7"/>
  <c r="I174" i="7"/>
  <c r="I168" i="7"/>
  <c r="C174" i="7"/>
  <c r="D174" i="7"/>
  <c r="D168" i="7"/>
  <c r="H168" i="7"/>
  <c r="H173" i="7"/>
  <c r="C173" i="7"/>
  <c r="M173" i="7"/>
  <c r="I237" i="7" l="1"/>
  <c r="D237" i="7"/>
  <c r="N237" i="7" l="1"/>
  <c r="M234" i="7"/>
  <c r="M232" i="7"/>
  <c r="H234" i="7"/>
  <c r="H232" i="7"/>
  <c r="C232" i="7"/>
  <c r="C234" i="7"/>
  <c r="N106" i="7" l="1"/>
  <c r="I106" i="7"/>
  <c r="D106" i="7"/>
  <c r="M113" i="7"/>
  <c r="M114" i="7"/>
  <c r="H113" i="7"/>
  <c r="H114" i="7"/>
  <c r="C113" i="7"/>
  <c r="C114" i="7"/>
  <c r="N97" i="7"/>
  <c r="I97" i="7"/>
  <c r="D97" i="7"/>
  <c r="M105" i="7"/>
  <c r="H105" i="7"/>
  <c r="C105" i="7"/>
  <c r="N154" i="7" l="1"/>
  <c r="I154" i="7"/>
  <c r="H154" i="7" s="1"/>
  <c r="D154" i="7"/>
  <c r="M156" i="7"/>
  <c r="H156" i="7"/>
  <c r="C156" i="7"/>
  <c r="T217" i="7" l="1"/>
  <c r="T209" i="7"/>
  <c r="T228" i="7"/>
  <c r="T215" i="7"/>
  <c r="T211" i="7"/>
  <c r="N210" i="7"/>
  <c r="N208" i="7" s="1"/>
  <c r="O219" i="7"/>
  <c r="T229" i="7" l="1"/>
  <c r="N191" i="7"/>
  <c r="D10" i="7" l="1"/>
  <c r="D31" i="7"/>
  <c r="D24" i="7"/>
  <c r="D19" i="7"/>
  <c r="M18" i="7"/>
  <c r="P258" i="7" l="1"/>
  <c r="O258" i="7"/>
  <c r="N258" i="7"/>
  <c r="K258" i="7"/>
  <c r="J258" i="7"/>
  <c r="I258" i="7"/>
  <c r="F258" i="7"/>
  <c r="E258" i="7"/>
  <c r="D258" i="7"/>
  <c r="M257" i="7"/>
  <c r="H257" i="7"/>
  <c r="C257" i="7"/>
  <c r="M256" i="7"/>
  <c r="H256" i="7"/>
  <c r="C256" i="7"/>
  <c r="M255" i="7"/>
  <c r="H255" i="7"/>
  <c r="C255" i="7"/>
  <c r="P253" i="7"/>
  <c r="O253" i="7"/>
  <c r="N253" i="7"/>
  <c r="K253" i="7"/>
  <c r="J253" i="7"/>
  <c r="I253" i="7"/>
  <c r="F253" i="7"/>
  <c r="E253" i="7"/>
  <c r="D253" i="7"/>
  <c r="M252" i="7"/>
  <c r="H252" i="7"/>
  <c r="C252" i="7"/>
  <c r="M251" i="7"/>
  <c r="H251" i="7"/>
  <c r="C251" i="7"/>
  <c r="P249" i="7"/>
  <c r="O249" i="7"/>
  <c r="K249" i="7"/>
  <c r="J249" i="7"/>
  <c r="F249" i="7"/>
  <c r="E249" i="7"/>
  <c r="M248" i="7"/>
  <c r="H248" i="7"/>
  <c r="C248" i="7"/>
  <c r="N247" i="7"/>
  <c r="I247" i="7"/>
  <c r="H247" i="7"/>
  <c r="D247" i="7"/>
  <c r="M246" i="7"/>
  <c r="H246" i="7"/>
  <c r="C246" i="7"/>
  <c r="M245" i="7"/>
  <c r="H245" i="7"/>
  <c r="C245" i="7"/>
  <c r="M244" i="7"/>
  <c r="H244" i="7"/>
  <c r="C244" i="7"/>
  <c r="M243" i="7"/>
  <c r="H243" i="7"/>
  <c r="C243" i="7"/>
  <c r="N242" i="7"/>
  <c r="M242" i="7" s="1"/>
  <c r="I242" i="7"/>
  <c r="H242" i="7" s="1"/>
  <c r="D242" i="7"/>
  <c r="C242" i="7" s="1"/>
  <c r="M241" i="7"/>
  <c r="H241" i="7"/>
  <c r="C241" i="7"/>
  <c r="M240" i="7"/>
  <c r="H240" i="7"/>
  <c r="C240" i="7"/>
  <c r="N239" i="7"/>
  <c r="M239" i="7" s="1"/>
  <c r="I239" i="7"/>
  <c r="D239" i="7"/>
  <c r="C239" i="7" s="1"/>
  <c r="M237" i="7"/>
  <c r="H237" i="7"/>
  <c r="C237" i="7"/>
  <c r="M236" i="7"/>
  <c r="H236" i="7"/>
  <c r="C236" i="7"/>
  <c r="M235" i="7"/>
  <c r="H235" i="7"/>
  <c r="C235" i="7"/>
  <c r="M233" i="7"/>
  <c r="H233" i="7"/>
  <c r="C233" i="7"/>
  <c r="M231" i="7"/>
  <c r="H231" i="7"/>
  <c r="C231" i="7"/>
  <c r="O229" i="7"/>
  <c r="J229" i="7"/>
  <c r="I229" i="7"/>
  <c r="D229" i="7"/>
  <c r="M228" i="7"/>
  <c r="H228" i="7"/>
  <c r="C228" i="7"/>
  <c r="M227" i="7"/>
  <c r="H227" i="7"/>
  <c r="C227" i="7"/>
  <c r="M226" i="7"/>
  <c r="H226" i="7"/>
  <c r="C226" i="7"/>
  <c r="M225" i="7"/>
  <c r="H225" i="7"/>
  <c r="C225" i="7"/>
  <c r="M224" i="7"/>
  <c r="H224" i="7"/>
  <c r="C224" i="7"/>
  <c r="M223" i="7"/>
  <c r="H223" i="7"/>
  <c r="C223" i="7"/>
  <c r="M222" i="7"/>
  <c r="H222" i="7"/>
  <c r="C222" i="7"/>
  <c r="M221" i="7"/>
  <c r="H221" i="7"/>
  <c r="C221" i="7"/>
  <c r="M220" i="7"/>
  <c r="H220" i="7"/>
  <c r="C220" i="7"/>
  <c r="Q219" i="7"/>
  <c r="P219" i="7"/>
  <c r="N219" i="7"/>
  <c r="N229" i="7" s="1"/>
  <c r="L219" i="7"/>
  <c r="K219" i="7"/>
  <c r="J219" i="7"/>
  <c r="I219" i="7"/>
  <c r="G219" i="7"/>
  <c r="F219" i="7"/>
  <c r="E219" i="7"/>
  <c r="D219" i="7"/>
  <c r="M218" i="7"/>
  <c r="H218" i="7"/>
  <c r="C218" i="7"/>
  <c r="M217" i="7"/>
  <c r="H217" i="7"/>
  <c r="C217" i="7"/>
  <c r="M216" i="7"/>
  <c r="H216" i="7"/>
  <c r="C216" i="7"/>
  <c r="M215" i="7"/>
  <c r="H215" i="7"/>
  <c r="C215" i="7"/>
  <c r="M214" i="7"/>
  <c r="H214" i="7"/>
  <c r="C214" i="7"/>
  <c r="M213" i="7"/>
  <c r="H213" i="7"/>
  <c r="C213" i="7"/>
  <c r="M212" i="7"/>
  <c r="H212" i="7"/>
  <c r="C212" i="7"/>
  <c r="M211" i="7"/>
  <c r="H211" i="7"/>
  <c r="C211" i="7"/>
  <c r="M210" i="7"/>
  <c r="H210" i="7"/>
  <c r="C210" i="7"/>
  <c r="M209" i="7"/>
  <c r="H209" i="7"/>
  <c r="C209" i="7"/>
  <c r="Q208" i="7"/>
  <c r="Q229" i="7" s="1"/>
  <c r="Q259" i="7" s="1"/>
  <c r="P208" i="7"/>
  <c r="O208" i="7"/>
  <c r="L208" i="7"/>
  <c r="L229" i="7" s="1"/>
  <c r="L259" i="7" s="1"/>
  <c r="K208" i="7"/>
  <c r="K229" i="7" s="1"/>
  <c r="J208" i="7"/>
  <c r="I208" i="7"/>
  <c r="G208" i="7"/>
  <c r="G229" i="7" s="1"/>
  <c r="G259" i="7" s="1"/>
  <c r="F208" i="7"/>
  <c r="F229" i="7" s="1"/>
  <c r="E208" i="7"/>
  <c r="D208" i="7"/>
  <c r="P206" i="7"/>
  <c r="O206" i="7"/>
  <c r="N206" i="7"/>
  <c r="M206" i="7" s="1"/>
  <c r="K206" i="7"/>
  <c r="J206" i="7"/>
  <c r="I206" i="7"/>
  <c r="H206" i="7" s="1"/>
  <c r="F206" i="7"/>
  <c r="E206" i="7"/>
  <c r="D206" i="7"/>
  <c r="C206" i="7" s="1"/>
  <c r="M205" i="7"/>
  <c r="H205" i="7"/>
  <c r="C205" i="7"/>
  <c r="M204" i="7"/>
  <c r="H204" i="7"/>
  <c r="C204" i="7"/>
  <c r="M203" i="7"/>
  <c r="H203" i="7"/>
  <c r="C203" i="7"/>
  <c r="M200" i="7"/>
  <c r="H200" i="7"/>
  <c r="C200" i="7"/>
  <c r="M199" i="7"/>
  <c r="H199" i="7"/>
  <c r="C199" i="7"/>
  <c r="M198" i="7"/>
  <c r="H198" i="7"/>
  <c r="C198" i="7"/>
  <c r="M197" i="7"/>
  <c r="H197" i="7"/>
  <c r="C197" i="7"/>
  <c r="M196" i="7"/>
  <c r="H196" i="7"/>
  <c r="C196" i="7"/>
  <c r="O195" i="7"/>
  <c r="N195" i="7"/>
  <c r="N201" i="7" s="1"/>
  <c r="J195" i="7"/>
  <c r="I195" i="7"/>
  <c r="E195" i="7"/>
  <c r="D195" i="7"/>
  <c r="M194" i="7"/>
  <c r="H194" i="7"/>
  <c r="C194" i="7"/>
  <c r="M193" i="7"/>
  <c r="H193" i="7"/>
  <c r="C193" i="7"/>
  <c r="M192" i="7"/>
  <c r="H192" i="7"/>
  <c r="C192" i="7"/>
  <c r="O191" i="7"/>
  <c r="J191" i="7"/>
  <c r="J201" i="7" s="1"/>
  <c r="I191" i="7"/>
  <c r="E191" i="7"/>
  <c r="D191" i="7"/>
  <c r="P189" i="7"/>
  <c r="P201" i="7" s="1"/>
  <c r="O189" i="7"/>
  <c r="K189" i="7"/>
  <c r="K201" i="7" s="1"/>
  <c r="J189" i="7"/>
  <c r="M188" i="7"/>
  <c r="H188" i="7"/>
  <c r="C188" i="7"/>
  <c r="N187" i="7"/>
  <c r="M187" i="7"/>
  <c r="I187" i="7"/>
  <c r="F187" i="7"/>
  <c r="F189" i="7" s="1"/>
  <c r="E187" i="7"/>
  <c r="E189" i="7" s="1"/>
  <c r="D187" i="7"/>
  <c r="C187" i="7" s="1"/>
  <c r="M186" i="7"/>
  <c r="H186" i="7"/>
  <c r="C186" i="7"/>
  <c r="M185" i="7"/>
  <c r="H185" i="7"/>
  <c r="C185" i="7"/>
  <c r="N184" i="7"/>
  <c r="M184" i="7"/>
  <c r="I184" i="7"/>
  <c r="H184" i="7" s="1"/>
  <c r="F184" i="7"/>
  <c r="F201" i="7" s="1"/>
  <c r="E184" i="7"/>
  <c r="D184" i="7"/>
  <c r="M183" i="7"/>
  <c r="H183" i="7"/>
  <c r="C183" i="7"/>
  <c r="M182" i="7"/>
  <c r="H182" i="7"/>
  <c r="C182" i="7"/>
  <c r="N181" i="7"/>
  <c r="N189" i="7" s="1"/>
  <c r="M189" i="7" s="1"/>
  <c r="I181" i="7"/>
  <c r="H181" i="7" s="1"/>
  <c r="F181" i="7"/>
  <c r="E181" i="7"/>
  <c r="D181" i="7"/>
  <c r="P179" i="7"/>
  <c r="O179" i="7"/>
  <c r="N179" i="7"/>
  <c r="K179" i="7"/>
  <c r="J179" i="7"/>
  <c r="I179" i="7"/>
  <c r="F179" i="7"/>
  <c r="E179" i="7"/>
  <c r="D179" i="7"/>
  <c r="M178" i="7"/>
  <c r="H178" i="7"/>
  <c r="C178" i="7"/>
  <c r="M177" i="7"/>
  <c r="H177" i="7"/>
  <c r="C177" i="7"/>
  <c r="M176" i="7"/>
  <c r="H176" i="7"/>
  <c r="C176" i="7"/>
  <c r="M172" i="7"/>
  <c r="H172" i="7"/>
  <c r="C172" i="7"/>
  <c r="M171" i="7"/>
  <c r="H171" i="7"/>
  <c r="C171" i="7"/>
  <c r="M170" i="7"/>
  <c r="H170" i="7"/>
  <c r="C170" i="7"/>
  <c r="M169" i="7"/>
  <c r="H169" i="7"/>
  <c r="C169" i="7"/>
  <c r="P168" i="7"/>
  <c r="O168" i="7"/>
  <c r="K168" i="7"/>
  <c r="J168" i="7"/>
  <c r="F168" i="7"/>
  <c r="E168" i="7"/>
  <c r="M167" i="7"/>
  <c r="H167" i="7"/>
  <c r="C167" i="7"/>
  <c r="M166" i="7"/>
  <c r="H166" i="7"/>
  <c r="C166" i="7"/>
  <c r="M165" i="7"/>
  <c r="H165" i="7"/>
  <c r="C165" i="7"/>
  <c r="M164" i="7"/>
  <c r="H164" i="7"/>
  <c r="C164" i="7"/>
  <c r="P163" i="7"/>
  <c r="P174" i="7" s="1"/>
  <c r="O163" i="7"/>
  <c r="O174" i="7" s="1"/>
  <c r="N163" i="7"/>
  <c r="K163" i="7"/>
  <c r="J163" i="7"/>
  <c r="J174" i="7" s="1"/>
  <c r="I163" i="7"/>
  <c r="F163" i="7"/>
  <c r="E163" i="7"/>
  <c r="E174" i="7" s="1"/>
  <c r="D163" i="7"/>
  <c r="M160" i="7"/>
  <c r="H160" i="7"/>
  <c r="C160" i="7"/>
  <c r="M159" i="7"/>
  <c r="H159" i="7"/>
  <c r="C159" i="7"/>
  <c r="M158" i="7"/>
  <c r="H158" i="7"/>
  <c r="C158" i="7"/>
  <c r="M157" i="7"/>
  <c r="H157" i="7"/>
  <c r="C157" i="7"/>
  <c r="M155" i="7"/>
  <c r="H155" i="7"/>
  <c r="C155" i="7"/>
  <c r="M154" i="7"/>
  <c r="C154" i="7"/>
  <c r="M153" i="7"/>
  <c r="H153" i="7"/>
  <c r="C153" i="7"/>
  <c r="M152" i="7"/>
  <c r="H152" i="7"/>
  <c r="C152" i="7"/>
  <c r="M151" i="7"/>
  <c r="H151" i="7"/>
  <c r="C151" i="7"/>
  <c r="M150" i="7"/>
  <c r="H150" i="7"/>
  <c r="C150" i="7"/>
  <c r="M149" i="7"/>
  <c r="H149" i="7"/>
  <c r="C149" i="7"/>
  <c r="P148" i="7"/>
  <c r="P161" i="7" s="1"/>
  <c r="O148" i="7"/>
  <c r="O161" i="7" s="1"/>
  <c r="N148" i="7"/>
  <c r="K148" i="7"/>
  <c r="K161" i="7" s="1"/>
  <c r="J148" i="7"/>
  <c r="J161" i="7" s="1"/>
  <c r="I148" i="7"/>
  <c r="F148" i="7"/>
  <c r="F161" i="7" s="1"/>
  <c r="E148" i="7"/>
  <c r="E161" i="7" s="1"/>
  <c r="D148" i="7"/>
  <c r="M147" i="7"/>
  <c r="H147" i="7"/>
  <c r="C147" i="7"/>
  <c r="M146" i="7"/>
  <c r="H146" i="7"/>
  <c r="C146" i="7"/>
  <c r="M145" i="7"/>
  <c r="H145" i="7"/>
  <c r="C145" i="7"/>
  <c r="M144" i="7"/>
  <c r="H144" i="7"/>
  <c r="C144" i="7"/>
  <c r="N143" i="7"/>
  <c r="M143" i="7" s="1"/>
  <c r="I143" i="7"/>
  <c r="D143" i="7"/>
  <c r="P141" i="7"/>
  <c r="O141" i="7"/>
  <c r="K141" i="7"/>
  <c r="J141" i="7"/>
  <c r="F141" i="7"/>
  <c r="E141" i="7"/>
  <c r="M140" i="7"/>
  <c r="H140" i="7"/>
  <c r="C140" i="7"/>
  <c r="N139" i="7"/>
  <c r="M139" i="7" s="1"/>
  <c r="I139" i="7"/>
  <c r="D139" i="7"/>
  <c r="C139" i="7" s="1"/>
  <c r="M138" i="7"/>
  <c r="H138" i="7"/>
  <c r="C138" i="7"/>
  <c r="M137" i="7"/>
  <c r="H137" i="7"/>
  <c r="C137" i="7"/>
  <c r="N136" i="7"/>
  <c r="M136" i="7" s="1"/>
  <c r="I136" i="7"/>
  <c r="H136" i="7" s="1"/>
  <c r="D136" i="7"/>
  <c r="C136" i="7" s="1"/>
  <c r="M135" i="7"/>
  <c r="H135" i="7"/>
  <c r="C135" i="7"/>
  <c r="N134" i="7"/>
  <c r="M134" i="7" s="1"/>
  <c r="I134" i="7"/>
  <c r="H134" i="7" s="1"/>
  <c r="D134" i="7"/>
  <c r="C134" i="7" s="1"/>
  <c r="P132" i="7"/>
  <c r="O132" i="7"/>
  <c r="N132" i="7"/>
  <c r="K132" i="7"/>
  <c r="J132" i="7"/>
  <c r="I132" i="7"/>
  <c r="F132" i="7"/>
  <c r="E132" i="7"/>
  <c r="D132" i="7"/>
  <c r="M131" i="7"/>
  <c r="M132" i="7" s="1"/>
  <c r="H131" i="7"/>
  <c r="H132" i="7" s="1"/>
  <c r="C131" i="7"/>
  <c r="C132" i="7" s="1"/>
  <c r="P129" i="7"/>
  <c r="O129" i="7"/>
  <c r="N129" i="7"/>
  <c r="K129" i="7"/>
  <c r="J129" i="7"/>
  <c r="I129" i="7"/>
  <c r="F129" i="7"/>
  <c r="E129" i="7"/>
  <c r="D129" i="7"/>
  <c r="M128" i="7"/>
  <c r="H128" i="7"/>
  <c r="C128" i="7"/>
  <c r="M127" i="7"/>
  <c r="H127" i="7"/>
  <c r="C127" i="7"/>
  <c r="M126" i="7"/>
  <c r="H126" i="7"/>
  <c r="C126" i="7"/>
  <c r="P124" i="7"/>
  <c r="O124" i="7"/>
  <c r="N124" i="7"/>
  <c r="M124" i="7" s="1"/>
  <c r="K124" i="7"/>
  <c r="J124" i="7"/>
  <c r="I124" i="7"/>
  <c r="H124" i="7" s="1"/>
  <c r="F124" i="7"/>
  <c r="E124" i="7"/>
  <c r="D124" i="7"/>
  <c r="C124" i="7" s="1"/>
  <c r="M123" i="7"/>
  <c r="H123" i="7"/>
  <c r="C123" i="7"/>
  <c r="C122" i="7"/>
  <c r="M121" i="7"/>
  <c r="C121" i="7"/>
  <c r="M118" i="7"/>
  <c r="H118" i="7"/>
  <c r="C118" i="7"/>
  <c r="N117" i="7"/>
  <c r="M117" i="7" s="1"/>
  <c r="I117" i="7"/>
  <c r="H117" i="7" s="1"/>
  <c r="D117" i="7"/>
  <c r="C117" i="7" s="1"/>
  <c r="M116" i="7"/>
  <c r="H116" i="7"/>
  <c r="C116" i="7"/>
  <c r="P115" i="7"/>
  <c r="O115" i="7"/>
  <c r="N115" i="7"/>
  <c r="K115" i="7"/>
  <c r="J115" i="7"/>
  <c r="I115" i="7"/>
  <c r="F115" i="7"/>
  <c r="E115" i="7"/>
  <c r="D115" i="7"/>
  <c r="M112" i="7"/>
  <c r="H112" i="7"/>
  <c r="C112" i="7"/>
  <c r="M111" i="7"/>
  <c r="H111" i="7"/>
  <c r="C111" i="7"/>
  <c r="M110" i="7"/>
  <c r="H110" i="7"/>
  <c r="C110" i="7"/>
  <c r="M109" i="7"/>
  <c r="H109" i="7"/>
  <c r="C109" i="7"/>
  <c r="M108" i="7"/>
  <c r="H108" i="7"/>
  <c r="C108" i="7"/>
  <c r="M107" i="7"/>
  <c r="H107" i="7"/>
  <c r="C107" i="7"/>
  <c r="M106" i="7"/>
  <c r="H106" i="7"/>
  <c r="F106" i="7"/>
  <c r="E106" i="7"/>
  <c r="M104" i="7"/>
  <c r="H104" i="7"/>
  <c r="C104" i="7"/>
  <c r="M103" i="7"/>
  <c r="H103" i="7"/>
  <c r="C103" i="7"/>
  <c r="M102" i="7"/>
  <c r="H102" i="7"/>
  <c r="C102" i="7"/>
  <c r="M101" i="7"/>
  <c r="H101" i="7"/>
  <c r="C101" i="7"/>
  <c r="M100" i="7"/>
  <c r="H100" i="7"/>
  <c r="C100" i="7"/>
  <c r="M99" i="7"/>
  <c r="H99" i="7"/>
  <c r="C99" i="7"/>
  <c r="M98" i="7"/>
  <c r="H98" i="7"/>
  <c r="C98" i="7"/>
  <c r="P97" i="7"/>
  <c r="O97" i="7"/>
  <c r="K97" i="7"/>
  <c r="J97" i="7"/>
  <c r="F97" i="7"/>
  <c r="E97" i="7"/>
  <c r="M96" i="7"/>
  <c r="H96" i="7"/>
  <c r="C96" i="7"/>
  <c r="M95" i="7"/>
  <c r="H95" i="7"/>
  <c r="C95" i="7"/>
  <c r="M94" i="7"/>
  <c r="H94" i="7"/>
  <c r="C94" i="7"/>
  <c r="P93" i="7"/>
  <c r="O93" i="7"/>
  <c r="N93" i="7"/>
  <c r="K93" i="7"/>
  <c r="J93" i="7"/>
  <c r="I93" i="7"/>
  <c r="F93" i="7"/>
  <c r="E93" i="7"/>
  <c r="D93" i="7"/>
  <c r="M90" i="7"/>
  <c r="H90" i="7"/>
  <c r="C90" i="7"/>
  <c r="M89" i="7"/>
  <c r="H89" i="7"/>
  <c r="C89" i="7"/>
  <c r="M88" i="7"/>
  <c r="H88" i="7"/>
  <c r="C88" i="7"/>
  <c r="M87" i="7"/>
  <c r="H87" i="7"/>
  <c r="C87" i="7"/>
  <c r="M86" i="7"/>
  <c r="H86" i="7"/>
  <c r="C86" i="7"/>
  <c r="M85" i="7"/>
  <c r="H85" i="7"/>
  <c r="C85" i="7"/>
  <c r="M84" i="7"/>
  <c r="H84" i="7"/>
  <c r="C84" i="7"/>
  <c r="M83" i="7"/>
  <c r="H83" i="7"/>
  <c r="C83" i="7"/>
  <c r="P82" i="7"/>
  <c r="O82" i="7"/>
  <c r="N82" i="7"/>
  <c r="K82" i="7"/>
  <c r="J82" i="7"/>
  <c r="I82" i="7"/>
  <c r="H82" i="7" s="1"/>
  <c r="F82" i="7"/>
  <c r="E82" i="7"/>
  <c r="D82" i="7"/>
  <c r="M81" i="7"/>
  <c r="H81" i="7"/>
  <c r="C81" i="7"/>
  <c r="M80" i="7"/>
  <c r="H80" i="7"/>
  <c r="C80" i="7"/>
  <c r="M79" i="7"/>
  <c r="H79" i="7"/>
  <c r="C79" i="7"/>
  <c r="M78" i="7"/>
  <c r="H78" i="7"/>
  <c r="C78" i="7"/>
  <c r="P77" i="7"/>
  <c r="O77" i="7"/>
  <c r="N77" i="7"/>
  <c r="K77" i="7"/>
  <c r="J77" i="7"/>
  <c r="I77" i="7"/>
  <c r="F77" i="7"/>
  <c r="E77" i="7"/>
  <c r="D77" i="7"/>
  <c r="M76" i="7"/>
  <c r="H76" i="7"/>
  <c r="C76" i="7"/>
  <c r="M75" i="7"/>
  <c r="H75" i="7"/>
  <c r="C75" i="7"/>
  <c r="M74" i="7"/>
  <c r="H74" i="7"/>
  <c r="C74" i="7"/>
  <c r="M73" i="7"/>
  <c r="H73" i="7"/>
  <c r="C73" i="7"/>
  <c r="M72" i="7"/>
  <c r="H72" i="7"/>
  <c r="C72" i="7"/>
  <c r="M71" i="7"/>
  <c r="H71" i="7"/>
  <c r="C71" i="7"/>
  <c r="M70" i="7"/>
  <c r="H70" i="7"/>
  <c r="C70" i="7"/>
  <c r="M69" i="7"/>
  <c r="H69" i="7"/>
  <c r="C69" i="7"/>
  <c r="M68" i="7"/>
  <c r="H68" i="7"/>
  <c r="C68" i="7"/>
  <c r="M67" i="7"/>
  <c r="H67" i="7"/>
  <c r="C67" i="7"/>
  <c r="P66" i="7"/>
  <c r="O66" i="7"/>
  <c r="N66" i="7"/>
  <c r="K66" i="7"/>
  <c r="J66" i="7"/>
  <c r="I66" i="7"/>
  <c r="F66" i="7"/>
  <c r="E66" i="7"/>
  <c r="D66" i="7"/>
  <c r="M65" i="7"/>
  <c r="H65" i="7"/>
  <c r="C65" i="7"/>
  <c r="M64" i="7"/>
  <c r="H64" i="7"/>
  <c r="C64" i="7"/>
  <c r="M63" i="7"/>
  <c r="H63" i="7"/>
  <c r="C63" i="7"/>
  <c r="M62" i="7"/>
  <c r="H62" i="7"/>
  <c r="C62" i="7"/>
  <c r="M61" i="7"/>
  <c r="H61" i="7"/>
  <c r="C61" i="7"/>
  <c r="M60" i="7"/>
  <c r="H60" i="7"/>
  <c r="C60" i="7"/>
  <c r="M59" i="7"/>
  <c r="H59" i="7"/>
  <c r="C59" i="7"/>
  <c r="N58" i="7"/>
  <c r="M58" i="7" s="1"/>
  <c r="I58" i="7"/>
  <c r="H58" i="7" s="1"/>
  <c r="D58" i="7"/>
  <c r="C58" i="7" s="1"/>
  <c r="M57" i="7"/>
  <c r="H57" i="7"/>
  <c r="C57" i="7"/>
  <c r="M56" i="7"/>
  <c r="H56" i="7"/>
  <c r="C56" i="7"/>
  <c r="M55" i="7"/>
  <c r="H55" i="7"/>
  <c r="C55" i="7"/>
  <c r="M54" i="7"/>
  <c r="H54" i="7"/>
  <c r="C54" i="7"/>
  <c r="M53" i="7"/>
  <c r="H53" i="7"/>
  <c r="C53" i="7"/>
  <c r="N52" i="7"/>
  <c r="M52" i="7" s="1"/>
  <c r="I52" i="7"/>
  <c r="D52" i="7"/>
  <c r="C52" i="7" s="1"/>
  <c r="P51" i="7"/>
  <c r="O51" i="7"/>
  <c r="K51" i="7"/>
  <c r="J51" i="7"/>
  <c r="F51" i="7"/>
  <c r="E51" i="7"/>
  <c r="M50" i="7"/>
  <c r="H50" i="7"/>
  <c r="C50" i="7"/>
  <c r="M49" i="7"/>
  <c r="H49" i="7"/>
  <c r="C49" i="7"/>
  <c r="M48" i="7"/>
  <c r="H48" i="7"/>
  <c r="C48" i="7"/>
  <c r="M47" i="7"/>
  <c r="H47" i="7"/>
  <c r="C47" i="7"/>
  <c r="M46" i="7"/>
  <c r="H46" i="7"/>
  <c r="C46" i="7"/>
  <c r="M45" i="7"/>
  <c r="H45" i="7"/>
  <c r="C45" i="7"/>
  <c r="M44" i="7"/>
  <c r="H44" i="7"/>
  <c r="C44" i="7"/>
  <c r="P43" i="7"/>
  <c r="O43" i="7"/>
  <c r="N43" i="7"/>
  <c r="K43" i="7"/>
  <c r="J43" i="7"/>
  <c r="I43" i="7"/>
  <c r="F43" i="7"/>
  <c r="E43" i="7"/>
  <c r="D43" i="7"/>
  <c r="M42" i="7"/>
  <c r="H42" i="7"/>
  <c r="C42" i="7"/>
  <c r="P41" i="7"/>
  <c r="O41" i="7"/>
  <c r="N41" i="7"/>
  <c r="K41" i="7"/>
  <c r="J41" i="7"/>
  <c r="I41" i="7"/>
  <c r="F41" i="7"/>
  <c r="E41" i="7"/>
  <c r="D41" i="7"/>
  <c r="M40" i="7"/>
  <c r="H40" i="7"/>
  <c r="C40" i="7"/>
  <c r="P39" i="7"/>
  <c r="O39" i="7"/>
  <c r="N39" i="7"/>
  <c r="K39" i="7"/>
  <c r="J39" i="7"/>
  <c r="I39" i="7"/>
  <c r="F39" i="7"/>
  <c r="E39" i="7"/>
  <c r="D39" i="7"/>
  <c r="M38" i="7"/>
  <c r="H38" i="7"/>
  <c r="H37" i="7" s="1"/>
  <c r="C38" i="7"/>
  <c r="P37" i="7"/>
  <c r="O37" i="7"/>
  <c r="N37" i="7"/>
  <c r="M37" i="7" s="1"/>
  <c r="K37" i="7"/>
  <c r="J37" i="7"/>
  <c r="I37" i="7"/>
  <c r="F37" i="7"/>
  <c r="E37" i="7"/>
  <c r="D37" i="7"/>
  <c r="C37" i="7" s="1"/>
  <c r="M36" i="7"/>
  <c r="H36" i="7"/>
  <c r="C36" i="7"/>
  <c r="M35" i="7"/>
  <c r="H35" i="7"/>
  <c r="C35" i="7"/>
  <c r="M34" i="7"/>
  <c r="H34" i="7"/>
  <c r="C34" i="7"/>
  <c r="M33" i="7"/>
  <c r="H33" i="7"/>
  <c r="C33" i="7"/>
  <c r="M32" i="7"/>
  <c r="H32" i="7"/>
  <c r="C32" i="7"/>
  <c r="P31" i="7"/>
  <c r="O31" i="7"/>
  <c r="N31" i="7"/>
  <c r="K31" i="7"/>
  <c r="J31" i="7"/>
  <c r="I31" i="7"/>
  <c r="F31" i="7"/>
  <c r="E31" i="7"/>
  <c r="M30" i="7"/>
  <c r="H30" i="7"/>
  <c r="C30" i="7"/>
  <c r="M29" i="7"/>
  <c r="H29" i="7"/>
  <c r="C29" i="7"/>
  <c r="M28" i="7"/>
  <c r="H28" i="7"/>
  <c r="C28" i="7"/>
  <c r="M27" i="7"/>
  <c r="H27" i="7"/>
  <c r="C27" i="7"/>
  <c r="M26" i="7"/>
  <c r="H26" i="7"/>
  <c r="C26" i="7"/>
  <c r="M25" i="7"/>
  <c r="H25" i="7"/>
  <c r="C25" i="7"/>
  <c r="P24" i="7"/>
  <c r="O24" i="7"/>
  <c r="N24" i="7"/>
  <c r="K24" i="7"/>
  <c r="J24" i="7"/>
  <c r="I24" i="7"/>
  <c r="F24" i="7"/>
  <c r="E24" i="7"/>
  <c r="M23" i="7"/>
  <c r="H23" i="7"/>
  <c r="C23" i="7"/>
  <c r="M22" i="7"/>
  <c r="H22" i="7"/>
  <c r="C22" i="7"/>
  <c r="M21" i="7"/>
  <c r="H21" i="7"/>
  <c r="C21" i="7"/>
  <c r="M20" i="7"/>
  <c r="H20" i="7"/>
  <c r="C20" i="7"/>
  <c r="P19" i="7"/>
  <c r="O19" i="7"/>
  <c r="N19" i="7"/>
  <c r="M19" i="7" s="1"/>
  <c r="K19" i="7"/>
  <c r="J19" i="7"/>
  <c r="I19" i="7"/>
  <c r="F19" i="7"/>
  <c r="E19" i="7"/>
  <c r="C19" i="7"/>
  <c r="H18" i="7"/>
  <c r="C18" i="7"/>
  <c r="M17" i="7"/>
  <c r="H17" i="7"/>
  <c r="C17" i="7"/>
  <c r="P16" i="7"/>
  <c r="O16" i="7"/>
  <c r="N16" i="7"/>
  <c r="M16" i="7" s="1"/>
  <c r="K16" i="7"/>
  <c r="J16" i="7"/>
  <c r="I16" i="7"/>
  <c r="F16" i="7"/>
  <c r="E16" i="7"/>
  <c r="D16" i="7"/>
  <c r="C16" i="7" s="1"/>
  <c r="M15" i="7"/>
  <c r="H15" i="7"/>
  <c r="C15" i="7"/>
  <c r="M14" i="7"/>
  <c r="H14" i="7"/>
  <c r="C14" i="7"/>
  <c r="M13" i="7"/>
  <c r="H13" i="7"/>
  <c r="C13" i="7"/>
  <c r="M12" i="7"/>
  <c r="H12" i="7"/>
  <c r="C12" i="7"/>
  <c r="M11" i="7"/>
  <c r="H11" i="7"/>
  <c r="C11" i="7"/>
  <c r="P10" i="7"/>
  <c r="O10" i="7"/>
  <c r="N10" i="7"/>
  <c r="K10" i="7"/>
  <c r="J10" i="7"/>
  <c r="I10" i="7"/>
  <c r="F10" i="7"/>
  <c r="E10" i="7"/>
  <c r="H41" i="7" l="1"/>
  <c r="C41" i="7"/>
  <c r="N119" i="7"/>
  <c r="M97" i="7"/>
  <c r="K174" i="7"/>
  <c r="J9" i="7"/>
  <c r="J91" i="7" s="1"/>
  <c r="C31" i="7"/>
  <c r="M148" i="7"/>
  <c r="C106" i="7"/>
  <c r="C253" i="7"/>
  <c r="C39" i="7"/>
  <c r="M41" i="7"/>
  <c r="M43" i="7"/>
  <c r="C66" i="7"/>
  <c r="C77" i="7"/>
  <c r="C82" i="7"/>
  <c r="D161" i="7"/>
  <c r="C181" i="7"/>
  <c r="C115" i="7"/>
  <c r="F174" i="7"/>
  <c r="C219" i="7"/>
  <c r="E119" i="7"/>
  <c r="C97" i="7"/>
  <c r="M168" i="7"/>
  <c r="E9" i="7"/>
  <c r="E91" i="7" s="1"/>
  <c r="E259" i="7" s="1"/>
  <c r="H16" i="7"/>
  <c r="H19" i="7"/>
  <c r="O9" i="7"/>
  <c r="O91" i="7" s="1"/>
  <c r="H43" i="7"/>
  <c r="H174" i="7"/>
  <c r="H148" i="7"/>
  <c r="P9" i="7"/>
  <c r="H31" i="7"/>
  <c r="H39" i="7"/>
  <c r="H77" i="7"/>
  <c r="F119" i="7"/>
  <c r="R97" i="7"/>
  <c r="J119" i="7"/>
  <c r="H115" i="7"/>
  <c r="R124" i="7"/>
  <c r="H129" i="7"/>
  <c r="M174" i="7"/>
  <c r="I189" i="7"/>
  <c r="H189" i="7" s="1"/>
  <c r="D201" i="7"/>
  <c r="R206" i="7"/>
  <c r="E229" i="7"/>
  <c r="P229" i="7"/>
  <c r="M229" i="7" s="1"/>
  <c r="H253" i="7"/>
  <c r="R41" i="7"/>
  <c r="D189" i="7"/>
  <c r="P119" i="7"/>
  <c r="N161" i="7"/>
  <c r="M31" i="7"/>
  <c r="M39" i="7"/>
  <c r="R39" i="7" s="1"/>
  <c r="C43" i="7"/>
  <c r="R43" i="7" s="1"/>
  <c r="M66" i="7"/>
  <c r="M77" i="7"/>
  <c r="R77" i="7" s="1"/>
  <c r="M82" i="7"/>
  <c r="K119" i="7"/>
  <c r="H97" i="7"/>
  <c r="O119" i="7"/>
  <c r="M115" i="7"/>
  <c r="C129" i="7"/>
  <c r="C148" i="7"/>
  <c r="R148" i="7" s="1"/>
  <c r="C168" i="7"/>
  <c r="E201" i="7"/>
  <c r="H208" i="7"/>
  <c r="D9" i="7"/>
  <c r="I119" i="7"/>
  <c r="R117" i="7"/>
  <c r="D119" i="7"/>
  <c r="M93" i="7"/>
  <c r="H93" i="7"/>
  <c r="C93" i="7"/>
  <c r="N249" i="7"/>
  <c r="M249" i="7" s="1"/>
  <c r="I249" i="7"/>
  <c r="H249" i="7" s="1"/>
  <c r="D249" i="7"/>
  <c r="C249" i="7" s="1"/>
  <c r="R115" i="7"/>
  <c r="R37" i="7"/>
  <c r="R106" i="7"/>
  <c r="I161" i="7"/>
  <c r="M161" i="7"/>
  <c r="R154" i="7"/>
  <c r="C143" i="7"/>
  <c r="H219" i="7"/>
  <c r="C208" i="7"/>
  <c r="H195" i="7"/>
  <c r="I201" i="7"/>
  <c r="H201" i="7" s="1"/>
  <c r="H258" i="7"/>
  <c r="C258" i="7"/>
  <c r="M258" i="7"/>
  <c r="M219" i="7"/>
  <c r="M208" i="7"/>
  <c r="R195" i="7"/>
  <c r="M195" i="7"/>
  <c r="O201" i="7"/>
  <c r="O259" i="7" s="1"/>
  <c r="M191" i="7"/>
  <c r="M253" i="7"/>
  <c r="R139" i="7"/>
  <c r="I141" i="7"/>
  <c r="H141" i="7" s="1"/>
  <c r="R136" i="7"/>
  <c r="N141" i="7"/>
  <c r="M141" i="7" s="1"/>
  <c r="R134" i="7"/>
  <c r="D141" i="7"/>
  <c r="C141" i="7" s="1"/>
  <c r="R82" i="7"/>
  <c r="I51" i="7"/>
  <c r="H51" i="7" s="1"/>
  <c r="H52" i="7"/>
  <c r="H24" i="7"/>
  <c r="R31" i="7"/>
  <c r="M24" i="7"/>
  <c r="C24" i="7"/>
  <c r="R19" i="7"/>
  <c r="I9" i="7"/>
  <c r="N9" i="7"/>
  <c r="M9" i="7" s="1"/>
  <c r="R16" i="7"/>
  <c r="H10" i="7"/>
  <c r="C10" i="7"/>
  <c r="R132" i="7"/>
  <c r="C179" i="7"/>
  <c r="M179" i="7"/>
  <c r="J259" i="7"/>
  <c r="H179" i="7"/>
  <c r="M129" i="7"/>
  <c r="P91" i="7"/>
  <c r="P259" i="7" s="1"/>
  <c r="C189" i="7"/>
  <c r="R189" i="7" s="1"/>
  <c r="R187" i="7"/>
  <c r="C229" i="7"/>
  <c r="H229" i="7"/>
  <c r="M10" i="7"/>
  <c r="F9" i="7"/>
  <c r="K9" i="7"/>
  <c r="D51" i="7"/>
  <c r="C51" i="7" s="1"/>
  <c r="N51" i="7"/>
  <c r="M51" i="7" s="1"/>
  <c r="H66" i="7"/>
  <c r="H143" i="7"/>
  <c r="C163" i="7"/>
  <c r="H163" i="7"/>
  <c r="M163" i="7"/>
  <c r="M181" i="7"/>
  <c r="R181" i="7" s="1"/>
  <c r="H187" i="7"/>
  <c r="H191" i="7"/>
  <c r="C195" i="7"/>
  <c r="H239" i="7"/>
  <c r="C247" i="7"/>
  <c r="M247" i="7"/>
  <c r="H139" i="7"/>
  <c r="C184" i="7"/>
  <c r="R184" i="7" s="1"/>
  <c r="C191" i="7"/>
  <c r="R191" i="7"/>
  <c r="R66" i="7" l="1"/>
  <c r="M201" i="7"/>
  <c r="R129" i="7"/>
  <c r="R174" i="7"/>
  <c r="C201" i="7"/>
  <c r="M119" i="7"/>
  <c r="H161" i="7"/>
  <c r="R93" i="7"/>
  <c r="H119" i="7"/>
  <c r="R179" i="7"/>
  <c r="C161" i="7"/>
  <c r="R161" i="7" s="1"/>
  <c r="C119" i="7"/>
  <c r="R143" i="7"/>
  <c r="R229" i="7"/>
  <c r="R201" i="7"/>
  <c r="S201" i="7"/>
  <c r="R141" i="7"/>
  <c r="I91" i="7"/>
  <c r="H91" i="7" s="1"/>
  <c r="R51" i="7"/>
  <c r="D91" i="7"/>
  <c r="C91" i="7" s="1"/>
  <c r="R24" i="7"/>
  <c r="R10" i="7"/>
  <c r="N91" i="7"/>
  <c r="C9" i="7"/>
  <c r="R9" i="7" s="1"/>
  <c r="F91" i="7"/>
  <c r="F259" i="7" s="1"/>
  <c r="I259" i="7"/>
  <c r="H9" i="7"/>
  <c r="K91" i="7"/>
  <c r="K259" i="7" s="1"/>
  <c r="R119" i="7" l="1"/>
  <c r="H259" i="7"/>
  <c r="D259" i="7"/>
  <c r="C259" i="7" s="1"/>
  <c r="N259" i="7"/>
  <c r="M259" i="7" s="1"/>
  <c r="M91" i="7"/>
  <c r="R91" i="7" s="1"/>
  <c r="R259" i="7" l="1"/>
  <c r="E45" i="14"/>
  <c r="E44" i="14" s="1"/>
  <c r="E81" i="14" s="1"/>
  <c r="C38" i="14"/>
  <c r="D45" i="14"/>
  <c r="D44" i="14" s="1"/>
  <c r="D81" i="14" l="1"/>
  <c r="D336" i="14" s="1"/>
  <c r="D341" i="14" l="1"/>
  <c r="C47" i="14"/>
  <c r="F45" i="14"/>
  <c r="G45" i="14"/>
  <c r="G44" i="14" s="1"/>
  <c r="G81" i="14" s="1"/>
  <c r="C45" i="14" l="1"/>
  <c r="F44" i="14"/>
  <c r="C44" i="14" l="1"/>
  <c r="F81" i="14"/>
  <c r="C81" i="14" l="1"/>
  <c r="J45" i="14" l="1"/>
  <c r="J44" i="14" s="1"/>
  <c r="J81" i="14" s="1"/>
  <c r="J336" i="14" s="1"/>
  <c r="J341" i="14" s="1"/>
  <c r="I45" i="14"/>
  <c r="I44" i="14" s="1"/>
  <c r="K45" i="14"/>
  <c r="K44" i="14" s="1"/>
  <c r="K81" i="14" s="1"/>
  <c r="K336" i="14" s="1"/>
  <c r="K341" i="14" s="1"/>
  <c r="L45" i="14"/>
  <c r="L44" i="14" s="1"/>
  <c r="L81" i="14" s="1"/>
  <c r="L336" i="14" s="1"/>
  <c r="L341" i="14" s="1"/>
  <c r="H44" i="14" l="1"/>
  <c r="I81" i="14"/>
  <c r="H45" i="14"/>
  <c r="H81" i="14" l="1"/>
  <c r="P45" i="14" l="1"/>
  <c r="P44" i="14" s="1"/>
  <c r="P81" i="14" s="1"/>
  <c r="P336" i="14" s="1"/>
  <c r="P341" i="14" s="1"/>
  <c r="N45" i="14"/>
  <c r="N44" i="14" s="1"/>
  <c r="N81" i="14" s="1"/>
  <c r="Q45" i="14"/>
  <c r="Q44" i="14" s="1"/>
  <c r="Q81" i="14" s="1"/>
  <c r="Q336" i="14" s="1"/>
  <c r="Q341" i="14" s="1"/>
  <c r="O45" i="14"/>
  <c r="O44" i="14" s="1"/>
  <c r="O81" i="14" s="1"/>
  <c r="O336" i="14" s="1"/>
  <c r="O341" i="14" s="1"/>
  <c r="M45" i="14" l="1"/>
  <c r="N336" i="14"/>
  <c r="M81" i="14"/>
  <c r="R81" i="14" s="1"/>
  <c r="M44" i="14"/>
  <c r="R44" i="14" s="1"/>
  <c r="M336" i="14" l="1"/>
  <c r="N341" i="14"/>
  <c r="M341" i="14" l="1"/>
  <c r="C188" i="14"/>
  <c r="I184" i="14"/>
  <c r="H184" i="14" s="1"/>
  <c r="F184" i="14"/>
  <c r="F193" i="14" s="1"/>
  <c r="F336" i="14" s="1"/>
  <c r="F341" i="14" s="1"/>
  <c r="E184" i="14"/>
  <c r="E193" i="14" s="1"/>
  <c r="G184" i="14"/>
  <c r="G193" i="14" s="1"/>
  <c r="G336" i="14" s="1"/>
  <c r="G341" i="14" s="1"/>
  <c r="E336" i="14" l="1"/>
  <c r="C336" i="14" s="1"/>
  <c r="C193" i="14"/>
  <c r="R193" i="14" s="1"/>
  <c r="C184" i="14"/>
  <c r="R184" i="14" s="1"/>
  <c r="I193" i="14"/>
  <c r="H193" i="14" l="1"/>
  <c r="I336" i="14"/>
  <c r="E341" i="14"/>
  <c r="C341" i="14" s="1"/>
  <c r="R336" i="14"/>
  <c r="R341" i="14" s="1"/>
  <c r="I341" i="14" l="1"/>
  <c r="H341" i="14" s="1"/>
  <c r="H336" i="14"/>
</calcChain>
</file>

<file path=xl/comments1.xml><?xml version="1.0" encoding="utf-8"?>
<comments xmlns="http://schemas.openxmlformats.org/spreadsheetml/2006/main">
  <authors>
    <author>RodichevaN</author>
  </authors>
  <commentList>
    <comment ref="N161" authorId="0">
      <text>
        <r>
          <rPr>
            <b/>
            <sz val="9"/>
            <color indexed="81"/>
            <rFont val="Tahoma"/>
            <family val="2"/>
            <charset val="204"/>
          </rPr>
          <t>RodichevaN:</t>
        </r>
        <r>
          <rPr>
            <sz val="9"/>
            <color indexed="81"/>
            <rFont val="Tahoma"/>
            <family val="2"/>
            <charset val="204"/>
          </rPr>
          <t xml:space="preserve">
сумма фактич. реализации по бюждету 47079,2 - это выделенное финансирование на фактич. реализацию, а фактически реализованно 37338,8</t>
        </r>
      </text>
    </comment>
  </commentList>
</comments>
</file>

<file path=xl/sharedStrings.xml><?xml version="1.0" encoding="utf-8"?>
<sst xmlns="http://schemas.openxmlformats.org/spreadsheetml/2006/main" count="4027" uniqueCount="936">
  <si>
    <t>№</t>
  </si>
  <si>
    <t>Наименование</t>
  </si>
  <si>
    <t>мероприятия</t>
  </si>
  <si>
    <t>(объекта)</t>
  </si>
  <si>
    <t>Объемы финансирования (тыс. рублей)</t>
  </si>
  <si>
    <t>Фактически реализовано программных мероприятий</t>
  </si>
  <si>
    <t>утвержденный план (по программе)</t>
  </si>
  <si>
    <t>уточненный план по бюджету (по программе)</t>
  </si>
  <si>
    <t>всего</t>
  </si>
  <si>
    <t>в том числе</t>
  </si>
  <si>
    <t>МБ</t>
  </si>
  <si>
    <t>ОБ</t>
  </si>
  <si>
    <t>ФБ</t>
  </si>
  <si>
    <t>процент выполнения программы</t>
  </si>
  <si>
    <t>Отчет</t>
  </si>
  <si>
    <t xml:space="preserve">по муниципальным программам Омсукчанского городского округа  </t>
  </si>
  <si>
    <t>Подпрограмма "Обеспечение жильем молодых семей в Омсукчанском городском округе"</t>
  </si>
  <si>
    <t>Подпрограмма "Организация мероприятий направленных на поддержку семьи, материнства и детства в Омсукчанском городском округе"</t>
  </si>
  <si>
    <t>Подпрограмма "Оказание адресной социальной помощи отдельным категориям граждан, проживающим на территории Омсукчанского городского округа"</t>
  </si>
  <si>
    <t>Подпрограмма "Комплексные меры по поддержке коренных малочисленных народов Севера, проживающих на территории Омсукчанского городского округа"</t>
  </si>
  <si>
    <t>Организация и проведение мероприятий, посвященных памятным датам истории России, государственным символам Российской Федерации</t>
  </si>
  <si>
    <t>Организация и проведение творческих мероприятий, направленных на воспитание гражданственности и патриотизма</t>
  </si>
  <si>
    <t>Социально-патриотическая акция «День призывника»</t>
  </si>
  <si>
    <t>Проведение мероприятий, посвященных Дню молодого избирателя</t>
  </si>
  <si>
    <t>Проведение Всероссийской акции «Мы – граждане России!», участие в областной акции</t>
  </si>
  <si>
    <t>1. Создание условий для гражданского становления, патриотического и духовно-нравственного развития молодежи</t>
  </si>
  <si>
    <t>1.1.</t>
  </si>
  <si>
    <t>1.2.</t>
  </si>
  <si>
    <t>1.3.</t>
  </si>
  <si>
    <t>1.4.</t>
  </si>
  <si>
    <t>1.5.</t>
  </si>
  <si>
    <t xml:space="preserve">2. Содействие профессиональной ориентации, трудоустройству 
и временной занятости молодежи
</t>
  </si>
  <si>
    <t>Проведение творческих профессиональных конкурсов</t>
  </si>
  <si>
    <t>Содействие несовершеннолетним и молодежи в трудоустройстве в летний период</t>
  </si>
  <si>
    <t>2.1.</t>
  </si>
  <si>
    <t>3.2.</t>
  </si>
  <si>
    <t>Мероприятия, направленные на профилактику алкоголизма, наркомании, других вредных привычек и формирование здорового образа жизни молодежи</t>
  </si>
  <si>
    <t>Обеспечение участия молодежи Омсукчанского городского округа в акциях против асоциальных явлений, пропаганду здорового образа жизни, распространение информации об опасности наркомании и токсикомании для жизни и здоровья</t>
  </si>
  <si>
    <t xml:space="preserve">Изготовление методических материалов и пособий по профилактике наркомании и противодействию незаконному обороту наркотических средств </t>
  </si>
  <si>
    <r>
      <t>Реализация муниципального этапа всероссийского проекта «Беги за мной»</t>
    </r>
    <r>
      <rPr>
        <b/>
        <sz val="9"/>
        <color theme="1"/>
        <rFont val="Times New Roman"/>
        <family val="1"/>
        <charset val="204"/>
      </rPr>
      <t xml:space="preserve"> </t>
    </r>
  </si>
  <si>
    <t>3.1.</t>
  </si>
  <si>
    <t>3.3.</t>
  </si>
  <si>
    <t>3.4.</t>
  </si>
  <si>
    <t xml:space="preserve">4. Вовлечение молодежи в социальную практику, поддержка деятельности 
молодежных общественных объединений
</t>
  </si>
  <si>
    <t>Организация и проведение заседаний Молодежного совета, молодежных круглых столов и диспутов</t>
  </si>
  <si>
    <t>Организация деятельности волонтерских отрядов</t>
  </si>
  <si>
    <t xml:space="preserve">Приобретение обмундирования для волонтерских отрядов </t>
  </si>
  <si>
    <t>Создание и поддержка молодежных объединений, творческих коллективов</t>
  </si>
  <si>
    <t xml:space="preserve">Проведение социологических исследований </t>
  </si>
  <si>
    <t>Организация и проведение мероприятий, направленных на формирование толерантности в молодежной среде, профилактику экстремизма и терроризма</t>
  </si>
  <si>
    <t>4.1.</t>
  </si>
  <si>
    <t>4.2.</t>
  </si>
  <si>
    <t>4.3.</t>
  </si>
  <si>
    <t>4.4.</t>
  </si>
  <si>
    <t>4.5.</t>
  </si>
  <si>
    <t>4.6.</t>
  </si>
  <si>
    <t xml:space="preserve">5. Поддержка талантливой и способной молодежи, детских и молодежных
социальных позитивных инициатив
</t>
  </si>
  <si>
    <t>Содействие участию талантливой молодежи, представителей молодежных общественных объединений в конкурсах, фестивалях, форумах, проводимых за пределами городского округа</t>
  </si>
  <si>
    <t>Проведение семейных конкурсов и участие в областных семейных конкурсах</t>
  </si>
  <si>
    <t>Организация и проведение фотоконкурсов, выставок и конкурсов декоративно-прикладного творчества</t>
  </si>
  <si>
    <t>Организация тематических культурно-массовых мероприятий, творческих конкурсов</t>
  </si>
  <si>
    <t>Организация конкурсов и фестивалей с участием творческих коллективов Магаданской области</t>
  </si>
  <si>
    <t>5.1.</t>
  </si>
  <si>
    <t>5.2.</t>
  </si>
  <si>
    <t>5.3.</t>
  </si>
  <si>
    <t>5.4.</t>
  </si>
  <si>
    <t>5.5.</t>
  </si>
  <si>
    <t>Единовременные денежные выплаты молодым специалистам учреждений культуры, спорта, здравоохранения, образования</t>
  </si>
  <si>
    <t>6.1.</t>
  </si>
  <si>
    <t>6. Поддержка молодых специалистов</t>
  </si>
  <si>
    <t xml:space="preserve">3.Реализация мероприятий по пропаганде здорового 
образа жизни среди молодежи
</t>
  </si>
  <si>
    <t>Подпрограмма "Молодежь Омсукчанского городского округа"  итого и в том числе</t>
  </si>
  <si>
    <t xml:space="preserve">Перечисление социальных выплат для приобретения жилья на счета кредитной организации.    </t>
  </si>
  <si>
    <t>Организация и проведение праздничного мероприятия «День защиты детей»;</t>
  </si>
  <si>
    <t>Организация и проведение мероприятия - «День семьи»;</t>
  </si>
  <si>
    <t>Организация и проведение мероприятия «День Петра и Февроньи»;</t>
  </si>
  <si>
    <t>Организация и проведение мероприятия «День знаний»;</t>
  </si>
  <si>
    <t>Организация и проведение праздничного мероприятия «День Матери России»;</t>
  </si>
  <si>
    <t>Проведение акции по поддержке семей, воспитывающих детей - сирот и оставшихся без попечения родителей, до 18 лет, и семей, воспитывающих детей-инвалидов</t>
  </si>
  <si>
    <t>Единовременная социальная поддержка малоимущим и социально незащищенным категориям граждан, в том числе:</t>
  </si>
  <si>
    <t>Материальная помощь лицам из числа детей-сирот и оставшихся без попечения родителей в возрасте от 18 до 23 лет</t>
  </si>
  <si>
    <t>Материальная помощь неработающим пенсионерам старше 60 лет</t>
  </si>
  <si>
    <t>Материальная помощь одиноко проживающим малоимущим гражданам (доход ниже прожиточного минимума)</t>
  </si>
  <si>
    <t>Материальная помощь неработающим инвалидам</t>
  </si>
  <si>
    <t>Материальная помощь малоимущим семьям (среднедушевой доход ниже прожи­точного минимума):</t>
  </si>
  <si>
    <t>Ветеранам  Великой Отечественной войны , бывшим узникам концлагерей, труженикам тыла, вдовам погибших (умерших) участников Великой Отечественной войны</t>
  </si>
  <si>
    <t>гражданам,  попавшим в трудную жизненную ситуацию, по иным основаниям, обратившимся на личный прием в администрацию городского округа, к главе городского округа</t>
  </si>
  <si>
    <t>семьям, воспитывающим детей-инвалидов</t>
  </si>
  <si>
    <t>лицам без определенного места жительства</t>
  </si>
  <si>
    <t>освободившимся из мест лишения свободы</t>
  </si>
  <si>
    <t>Единовременная социальная поддержка другим категориям граждан:</t>
  </si>
  <si>
    <t>Продуктовый набор на сумму 500 руб. инвалидам I, II группы (2 человека).</t>
  </si>
  <si>
    <t>Оплата проезда неработающим пенсионерам старше 60 лет, ин­валидам по маршруту Омсукчан – Дукат.</t>
  </si>
  <si>
    <t>Бесплатная подписка на газету «Омсукчанские вести».</t>
  </si>
  <si>
    <t>Ежемесячная денежная выплата в размере 3450 руб. мало­обеспеченным пожилым гражданам на приобретение предметов индивидуального ухода (2 человека).</t>
  </si>
  <si>
    <t>Проведение праздничных мероприятий: «День ветерана труда Омсукчанского района», «День пожилого человека».</t>
  </si>
  <si>
    <t>Подпрограмма «Забота о старшем поколении Омсукчанского городского округа» на 2015- 2020 годы</t>
  </si>
  <si>
    <t>Улучшение материально-технической базы родовых общин</t>
  </si>
  <si>
    <t xml:space="preserve">Реставрация редких национальных экспонатов-костюмов, украшений и т.д.)    </t>
  </si>
  <si>
    <t>финансовая поддержка</t>
  </si>
  <si>
    <t>Приобретение и использование компьютерной справочно-правовой системы  по законодательству России «Гарант»</t>
  </si>
  <si>
    <t>Организация и оплата дополнительного профессионального образования муниципальных служащих, лиц, замещающих муниципальные должности, а так же лиц являющихся участниками резерва управленческих кадров Магаданской области</t>
  </si>
  <si>
    <t>Итого по программе</t>
  </si>
  <si>
    <t>Подпрограмма «Развитие массовой физической культуры и спорта в Омсукчанском городском округе на 2015-2020 г.г.»</t>
  </si>
  <si>
    <t xml:space="preserve"> Приобретение мячей (футбольных, волейбольных, баскетбольных)</t>
  </si>
  <si>
    <t>Приобретение коньков</t>
  </si>
  <si>
    <t>Приобретение информационного табло на мини-футбольное поле и комплексную спортивную площадку (2 шт.)</t>
  </si>
  <si>
    <t>Приобретение акустической системы для проведения массовых физкультурно-спортивных мероприятий</t>
  </si>
  <si>
    <t xml:space="preserve">Приобретение инвентаря для настольного тенниса, тенниса, бадминтона </t>
  </si>
  <si>
    <t>Приобретение спортивной экипировки  для сборных команд Омсукчанского городского округа</t>
  </si>
  <si>
    <t>Приобретение клюшек, шайб</t>
  </si>
  <si>
    <t>Приобретение спортивного оборудования: волейбольные стойки, баскетбольные фермы, футбольные ворота</t>
  </si>
  <si>
    <t>Ремонт и замена окон шахматного клуба «Серебряная ладья»</t>
  </si>
  <si>
    <t>Утепление и обшивка стен здания спорткомплекса «Металлург»</t>
  </si>
  <si>
    <t xml:space="preserve">Монтаж навесного покрытия  зрительских трибун и скамейки запасных игроков  </t>
  </si>
  <si>
    <t>2.2.</t>
  </si>
  <si>
    <t>2.3.</t>
  </si>
  <si>
    <t>2.4.</t>
  </si>
  <si>
    <t>2.5.</t>
  </si>
  <si>
    <t>2.6.</t>
  </si>
  <si>
    <t>2.7.</t>
  </si>
  <si>
    <t>2.8.</t>
  </si>
  <si>
    <t>Оплата контейнера при выезде за пределы Магаданской области</t>
  </si>
  <si>
    <t>Затраты на выполнение муниципальной услуги по организации физкультурно-спортивных мероприятий</t>
  </si>
  <si>
    <t>Приобретение видеокамеры и спутникового телефона, доски тактической, медицинбола</t>
  </si>
  <si>
    <t>Приобретение спортивных тренажеров</t>
  </si>
  <si>
    <t>Приобретение спортивной формы</t>
  </si>
  <si>
    <t>Приобретение спортивного инвентаря для проведения мероприятий</t>
  </si>
  <si>
    <t>Ремонт борцовского зала</t>
  </si>
  <si>
    <t>Ремонт фасада здания</t>
  </si>
  <si>
    <t>Затраты на выполнение муниципальной услуги по дополнительному образованию детей в области физической культуры и спорта</t>
  </si>
  <si>
    <t>Итого программе</t>
  </si>
  <si>
    <t>субсидия на оснащение учреждений</t>
  </si>
  <si>
    <t>субсидия на проведение ремонта имущества</t>
  </si>
  <si>
    <t>субсидия  на оплату контейнера</t>
  </si>
  <si>
    <t>субсидии на выполнение мероприятий по физической культуре и спорту</t>
  </si>
  <si>
    <t xml:space="preserve">субсидии на выплату стипендии учащимся </t>
  </si>
  <si>
    <t>субсидии на проведение ремонта имущества</t>
  </si>
  <si>
    <t>3.5.</t>
  </si>
  <si>
    <t>3.6.</t>
  </si>
  <si>
    <t>1.Подпрограмма "Управление развитием отрасли образования в Омсукчанском городском округе"</t>
  </si>
  <si>
    <t xml:space="preserve">2. Подпрограмма "Развитие дошкольного образования в Омсукчанском городском округе"  </t>
  </si>
  <si>
    <t xml:space="preserve">3. Подпрограмма "Развитие общего образования в Омсукчанском городском округе" </t>
  </si>
  <si>
    <t xml:space="preserve">4.Подпрограмма "Оздоровление детей и подростков в Омсукчанском городском округе" </t>
  </si>
  <si>
    <t>Подпрограмма «Развитие народного творчества и проведение культурного досуга населения в Омсукчанском городском округе на 2015-2020 годы»</t>
  </si>
  <si>
    <t>Приобретение костюмов и кинопродукции ЦД и НТ Омсукчан</t>
  </si>
  <si>
    <t>Творческие поездки ЦД и НТ п. Омсукчан</t>
  </si>
  <si>
    <t>Проведение мероприятий городского округа и участие в областных национальных праздниках ЦД и НТ п. Омсукчан</t>
  </si>
  <si>
    <t>Оплата контейнера при выезде за пределы Магаданской области ЦД и НТ п. Омсукчан</t>
  </si>
  <si>
    <t xml:space="preserve">Приобретение оборудования ЦБС </t>
  </si>
  <si>
    <t>Приобретение оборудования ДОД ДШИ п. Омсукчан</t>
  </si>
  <si>
    <t>Проведение внутренних ремонтных работ ДОД ДМШ п. Дукат</t>
  </si>
  <si>
    <t>Культурно-массовые мероприятия и областного уровня ДОД ДМШ п. Дукат</t>
  </si>
  <si>
    <t>Оплата контейнера ДОД ДМШ п. Дукат</t>
  </si>
  <si>
    <t xml:space="preserve">Муниципальная программа "Развитие физической культуры и спорта в  Омсукчанском городском округе на 2015-2020 годы" </t>
  </si>
  <si>
    <t xml:space="preserve">Итого по программам </t>
  </si>
  <si>
    <t>Подпрограмма " улучшение демографической ситуации в Омсукчанском городском округе"</t>
  </si>
  <si>
    <t>Омсукчан-Дукат</t>
  </si>
  <si>
    <t>Омсукчан-Галимый</t>
  </si>
  <si>
    <t>Внутрипоселковые дороги п. Омсукчан</t>
  </si>
  <si>
    <t>Внутрипоселковые дороги п.Дукат</t>
  </si>
  <si>
    <t>Содержание автомобильных дорог в том числе</t>
  </si>
  <si>
    <t>Муниципальная программа "Благоустройство территории Омсукчанского городского округа"</t>
  </si>
  <si>
    <t xml:space="preserve">Автоматизация кадровых  процедур   и   внедрение Информационных технологий в систему управления  
муниципальной службы              
</t>
  </si>
  <si>
    <t>Муниципальная программа "Содействие в расселение граждан, проживающих в неперспективных населенных пунктах Омсукчанского городского округа в 2015-2016 годах"</t>
  </si>
  <si>
    <t>гражданам, находящимся на период адаптации после антисоциального образа жизни</t>
  </si>
  <si>
    <t>Выплата единовременного денежного пособия при рождении ребенка</t>
  </si>
  <si>
    <t>1.</t>
  </si>
  <si>
    <t>2.</t>
  </si>
  <si>
    <t>Единовременная денежная выплата к юбилейным датам неработающим пенсионерам старше 75 лет, проживающих на террито­рии Омсукчанского городского округа, по 5000 руб.</t>
  </si>
  <si>
    <t>одиноко проживающим неработающим пенсионерам, имеющим стаж работы в Омсукчанском городском округе не менее 30 лет, проживающих за пределами территории Магаданской области</t>
  </si>
  <si>
    <t xml:space="preserve">субсидии на выполнение мероприятий по организации питания </t>
  </si>
  <si>
    <t>Затраты  на выполнение муниципальной услуги по дошкольному образованию</t>
  </si>
  <si>
    <t xml:space="preserve">Затраты на выполнение муниципальной услуги по общеобразовательному образованию </t>
  </si>
  <si>
    <t xml:space="preserve">Затраты на выполнение муниципальной услуги по дополнительному образованию </t>
  </si>
  <si>
    <t>5. Подпрограмма "Развитие дополнительного образования в Омсукчанском городском округе"</t>
  </si>
  <si>
    <t>Организация отдыха и оздоровления детей</t>
  </si>
  <si>
    <t>Муниципальная программа "Развитие культуры в Омсукчанском городском округе на 2015-2020 годы"</t>
  </si>
  <si>
    <t>Муниципальная программа "Развитие торговли на территории Омсукчанского городского округа на 2016-2020 годы"</t>
  </si>
  <si>
    <t xml:space="preserve">Подпрограмма «Развитие  библиотечного дела  в  Омсукчанском городском округе  на  2015-2020 годы»  </t>
  </si>
  <si>
    <t xml:space="preserve">Подпрограмма «Развитие дополнительного образования детей в области культуры в Омсукчанском городском округе в 2015-2020 годы» </t>
  </si>
  <si>
    <t>организация ярмарочной торговли</t>
  </si>
  <si>
    <t>организация работы по созданию социальных магазинов</t>
  </si>
  <si>
    <t xml:space="preserve"> Муниципальная программа "Развитие транспортной инфраструктуры  Омсукчанского городского округа на 2015-2017 годы" </t>
  </si>
  <si>
    <t>Муниципальная программа "Обеспечение безопасности, профилактика правонарушений, коррупции и противодействие незаконному обороту наркотических средств на территории Омсукчанского городского округа на 2016-2018 годы"</t>
  </si>
  <si>
    <t>1.Подпрограмма "Профилактика правонарушений и обеспечение общественной безопасности на территории Омсукчанского городского округа"</t>
  </si>
  <si>
    <t>Популяризация здорового образа жизни, профилактика табакокурения и алкоголизма.</t>
  </si>
  <si>
    <t>Обеспечение участия населения в охране общественного порядка и профилактике правонарушений</t>
  </si>
  <si>
    <t>2. Подпрограмма "Профилактика коррупции в Омсукчанском городском округе на 2016-2018 годы"</t>
  </si>
  <si>
    <t>Организация разработки эскизов, изготовления и размещения социальной наружной рекламы антикоррупционнойй направленности</t>
  </si>
  <si>
    <t>3.Подпрограмма "Комплексные меры противодействия злоупотреблению наркотическими средствами и их незаконному обороту на территории Омсукчанского городского округа на 2016-2018 годы"</t>
  </si>
  <si>
    <t>профилактика злоупотребления наркотическими средствами. Комплексная антинаркотическая пропаганда и антинаркотическое просвещение. Формирование здорового образа жизни населения омсукчанского городского округа</t>
  </si>
  <si>
    <t xml:space="preserve">Затраты на функционирование казенного учреждения </t>
  </si>
  <si>
    <t>Затраты на оказание муниципальной услуги п. Дукат</t>
  </si>
  <si>
    <t>Подпрограмма "Физкультурно-спортивные мероприятия окружного и областного уровней на 2015-2020 годы"</t>
  </si>
  <si>
    <t>Физкультурно-спортивные мероприятия</t>
  </si>
  <si>
    <t xml:space="preserve">Подпрограмма «Развитие дополнительного образования детей в области физической культуры и спорта в Омсукчанском городском округе на 2015-2020 г.г.»
</t>
  </si>
  <si>
    <t>Приобретение дорожных знаков</t>
  </si>
  <si>
    <t>Мероприятия по безопасности дорожного движения</t>
  </si>
  <si>
    <t>организация и проведение жженского форума</t>
  </si>
  <si>
    <t>Укерепление материально-технической базы кружков по изучению и укреплению этнических языков</t>
  </si>
  <si>
    <t>приобретение и ремонт жилых помещений для нуждающихся семей коренных малочисленных народов Севера</t>
  </si>
  <si>
    <t>Подпрограмма "Содействие развитию институтов гражданского общества, укреплению единства российской нации и гармонизации межнациональных отношений на территории Омсукчанского городского округа" на 2016-2020 годы</t>
  </si>
  <si>
    <t>Поддержка социально ориентированных некомерческих организаций</t>
  </si>
  <si>
    <t>Проведение социально значимых мероприятий</t>
  </si>
  <si>
    <t>Укрепление материально-технической базы музея, уголков в образовательных учреждениях для организации работы по патриотическому воспитанию учащихся</t>
  </si>
  <si>
    <t>Укрепление материально-технической базы клубов военно-патриотического и историко-патриотического направления</t>
  </si>
  <si>
    <t>Организация и проведение мероприятий в связи с памятными и знаменательными датами истории России и Магаданской области, акций, фестивалей, творческих проектов, мероприятий, форумов, конкурсов, выставок, конференций, направленных на гражданско-патриотическое воспитание жителей Магаданской области, изготовление продукции патриотической направленности</t>
  </si>
  <si>
    <t>Проведение цикла мероприятий и выставок, направленных на пропаганду русской культуры, посвященных Международному дню родного языка, Дню славянской письменности и культуры, Дню русского языка, ориентированных на укрепление гражданского патриотизма, единства российской нации, гармонизацию межнациональных отношений</t>
  </si>
  <si>
    <t>Организация мероприятий в сфере укрепления гражданского единства, гармонизации межнациональных отношений, профилактики экстремизма, мероприятий, напрвленных на реализацию государственной национальной политики в Магаданской области</t>
  </si>
  <si>
    <t>Проведение мероприятий (праздников, конкурсов, выставок, ярмарок, спортивных мероприятий, акций), направленных на укрепление дружбы и взаимопонимания между представителями разных национальностей, сохранение народной культуры, возрождение и развитие историко-культурных и духовных традиций</t>
  </si>
  <si>
    <t>Проведение спортивных мероприятий для граждан пенсионного возраста</t>
  </si>
  <si>
    <t>п. Омсукчан</t>
  </si>
  <si>
    <t>п. Дукат</t>
  </si>
  <si>
    <t>Озеленение</t>
  </si>
  <si>
    <t>Муниципальная программа "Комплексное развитие коммунальной инфраструктуры муниципального образования "Омсукчанский городской округ"на 2016-2018 годы</t>
  </si>
  <si>
    <t>Ремонт и подготовка жилфонда</t>
  </si>
  <si>
    <t>Подготовка тепловых сетей</t>
  </si>
  <si>
    <t>Подготовка и ремонт котельных</t>
  </si>
  <si>
    <t>трансформенные подставки</t>
  </si>
  <si>
    <t>Подготовка линий электорпередач</t>
  </si>
  <si>
    <t>Подготовка и рмонт водопроводных сетей с сооружениями на них</t>
  </si>
  <si>
    <t>Подготовка и ремонт канализационных сетей</t>
  </si>
  <si>
    <t>Подготовка и ремонт канализационных насосных станций</t>
  </si>
  <si>
    <t>Подготовка и ремонт очистных сооружений</t>
  </si>
  <si>
    <t>Подготовка и ремонт водозаборов</t>
  </si>
  <si>
    <t>вб</t>
  </si>
  <si>
    <t>Ежемесячная выплата в размере 1150 руб. неработающим пен­сионерам старше 60 лет, имеющим звание «Ветеран труда Ом­сукчанского района».</t>
  </si>
  <si>
    <t>Единовременная денежная выплата участникам ВОВ, проживающих на территории Омсукчанского округа, по 7000 руб. каждому.</t>
  </si>
  <si>
    <t>питание детей из многодетных семей</t>
  </si>
  <si>
    <t>Приобретение оборудования ЦД и НТ Омсукчан</t>
  </si>
  <si>
    <t xml:space="preserve">Приобретение оборудования ДК п. Дукат </t>
  </si>
  <si>
    <t>Приобретение костюмов и кинопродукции ДК Дукат</t>
  </si>
  <si>
    <t>Проведение ремонта учреждений культурно-досугового типа ДК п. Дукат</t>
  </si>
  <si>
    <t>Ремонтные работы ЦД и НТ п. Омсукчан</t>
  </si>
  <si>
    <t>Ремонтные работы ДК п. Дукат</t>
  </si>
  <si>
    <t>Творческие поездки ДК п. Дукат</t>
  </si>
  <si>
    <t>Проведение мероприятий городского округа и участие в областных национальных праздниках ДК п. Дукат</t>
  </si>
  <si>
    <t xml:space="preserve">Оплата контейнера при выезде за пределы Магаданской области п. Дукат </t>
  </si>
  <si>
    <t xml:space="preserve">Приобретение оборудования библиотека п. Дукат </t>
  </si>
  <si>
    <t>Пополнение библиотечных фондов ЦБС</t>
  </si>
  <si>
    <t>Приобретение оборудования ДОД ДМШ п. Дукат</t>
  </si>
  <si>
    <t>Проведение внутренних ремонтных работ ДОД ДШИ п. Омсукчан</t>
  </si>
  <si>
    <t>Культурно-массовые мероприятия и областного уровня ДОД ДШИ п. Омсукчан</t>
  </si>
  <si>
    <t>Оплата контейнера ДОД ДШИ п. Омсукчан</t>
  </si>
  <si>
    <t>организация и проведение конкурсов проектов социальной рекламы, рисунков антикоррупционной направленности и поощрение их победителей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</si>
  <si>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</si>
  <si>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Подпрограмма "Обеспечение комфортными условиями проживания населения Омсукчанского городского округа на 2016-2020 годы"</t>
  </si>
  <si>
    <t>Наружное освещение, иллюминация</t>
  </si>
  <si>
    <t>Благоустройство в дворовых территориях</t>
  </si>
  <si>
    <t>Прочие мероприятия по благоустойству территории поселений</t>
  </si>
  <si>
    <t>Подпрограмма "Санитарное содержание территорий поселений Омсукчанского городского округа на 2016-2020 годы"</t>
  </si>
  <si>
    <t>Санация территории от безнадзорных животных</t>
  </si>
  <si>
    <t>вся программа</t>
  </si>
  <si>
    <t>Проведение культурно-досуговых мроприятий для граждан пожилого возраста</t>
  </si>
  <si>
    <t>Мероприятия по организации сбора, вывоза несанкционориванных свалок</t>
  </si>
  <si>
    <t>Приобретение и установка ограждений площадок под баки для сбора ТБО  (прило-жение №1 к перечню меро-приятий)</t>
  </si>
  <si>
    <t>Муниципальная программа "Формирование доступной среды в Омсукчанском городском округе"на 2017-2020 годы</t>
  </si>
  <si>
    <t>Обеспечение новогодними подарками детей- инвалидов</t>
  </si>
  <si>
    <t>Муниципальная программа "Профилактика экстремизма и терроризма в на территории Омсукчанского городского округа"на 2017-2021 годы</t>
  </si>
  <si>
    <t>Организационные и пропагандистские мероприятия</t>
  </si>
  <si>
    <t>Приобретение научно-методических материалов, программ, печатных и электронных учебных пособий, учебных фильмов по вопросам профилактики экстремизма и предупреждения террористических актов</t>
  </si>
  <si>
    <t>Мероприятия по формированию толерантности и патриотизма среди населения Омсукчанского городского округа</t>
  </si>
  <si>
    <t>Приобретение урн, скамеек, вазонов, Монтаж уличного освещения</t>
  </si>
  <si>
    <t>Бетонирование дворовой территории</t>
  </si>
  <si>
    <t>установка игрового комплекса и ограждение детской площадки</t>
  </si>
  <si>
    <t>Проведение мероприятий для детей и молодежи с использованием видеоматериалов "Профилактика экстремизма"</t>
  </si>
  <si>
    <t>Мероприятия по антитеррористическойзащищенности муниципальных учреждений Омсукчанского городского округа</t>
  </si>
  <si>
    <t>Приобретение и возложение цветов в День Победы в Великой Отечественной войне, в День солидарности в борьбе с терроризмом</t>
  </si>
  <si>
    <t>Субсидия на развитие библиотечного дела</t>
  </si>
  <si>
    <t>Муниципальная программа "Энергосбережение и повышение энергоэффективности  в Омсукчанском городском округе" на 2018-2020 годы</t>
  </si>
  <si>
    <t>Приобретение ламп</t>
  </si>
  <si>
    <t>Установка системы автоматического оповещения (установка фотореле с датчиком)</t>
  </si>
  <si>
    <t>Ремонт помещения (замена окон в шахматном клубе "Серебрянная ладья")</t>
  </si>
  <si>
    <t>Муниципальная программа "Развитие малого и среднего предпринимательства  в Омсукчанском городском округе на 2018-2020 годы"</t>
  </si>
  <si>
    <t>финансовая поддержка лучших проектов субъектов малого и среднего предпринимателства: - субсидирование расходов, связанных с приобретением и созданием основных средств</t>
  </si>
  <si>
    <t>предоставление субсидий на возмещение транспортных расходов субъектов смп по завозу муки из ЦРС и поставщиков Магаданской области для собственного производства хлеба</t>
  </si>
  <si>
    <t>возмещение транспортных расходов по доставке хлеба в п.Дукат от производителей п. Омсукчан</t>
  </si>
  <si>
    <t>организация и проведение гастрономического фестиваля "Колымское братство"</t>
  </si>
  <si>
    <t>Выплата стипендии главы городского округа</t>
  </si>
  <si>
    <t>субсидии на выполнение мероприятий по организации питания</t>
  </si>
  <si>
    <t>субсидии на проведение ремонта недвижимого имущества</t>
  </si>
  <si>
    <t>субсидии на отплату проезда к месту отдыха</t>
  </si>
  <si>
    <t>субсидия оплату северных надбавок к зарплате вновь прибывшим работникам</t>
  </si>
  <si>
    <t>субсидии на оплату к месту отдыха и обратно</t>
  </si>
  <si>
    <t>Муниципальная программа "Развитие муниципальной службы муниципального образования  " Омсукчанский городской округ на 2018-2020 годы"</t>
  </si>
  <si>
    <t>Муниципальная программа  Проведение комплексных кадастровых работ на территории Омсукчанского городского округа на 2017-2019 годы</t>
  </si>
  <si>
    <t>Инвентаризация земельных участков в пределах кадастровых кварталов населенных пунктов Омсукчанского городского округа</t>
  </si>
  <si>
    <t>Проведение комплексных кадастровых работ в инвентаризированных кадастровых кварталах населенных пунктов Омсукчанского городского округа</t>
  </si>
  <si>
    <t>Выполнение муниципального задания учреждениями культуры</t>
  </si>
  <si>
    <t>Субсидия на оплату проезда к месту отдыха и обратно</t>
  </si>
  <si>
    <t>Субсидия на поддержку отрасли культуры</t>
  </si>
  <si>
    <t>Адаптация муниципальных учреждений для доступности инвалидами и МГН, приобретение средств реабилитации</t>
  </si>
  <si>
    <t>Участие инвалидов в творческих мероприятиях за пределами Магаданской области</t>
  </si>
  <si>
    <t>Размещение рекламно-информационных материалов и банеров</t>
  </si>
  <si>
    <t>Муниципальная программа "Формирование современной городской среды муниципального образования "Омсукчанский городской округ" на 2018-2022 годы</t>
  </si>
  <si>
    <t>Установка дорожных знаков в черте проезжей части п. Омсукчан</t>
  </si>
  <si>
    <t>Приобретение и монтаж "лежачего полицейского"</t>
  </si>
  <si>
    <t>Нанесение разметки на дорожное полотно по ул. Ленина</t>
  </si>
  <si>
    <t>Распространение среди читателей библиотек информационных материалов, содействующих повышению уровня толерантного сознания молодежи</t>
  </si>
  <si>
    <t>Субсидия на проведение мероприятий в области культуры</t>
  </si>
  <si>
    <t>Субсидия на оплату контейнера</t>
  </si>
  <si>
    <t>Субсидия на на выплату стипендии</t>
  </si>
  <si>
    <t>Субсидия на проведение ремонта недвижимого имущества</t>
  </si>
  <si>
    <t>Проведение технического осмотра и наладки систем пожарной сигнализации</t>
  </si>
  <si>
    <t>Приобретение, монтаж, проведение технического осмотра и наладки систем видеонаблюдения</t>
  </si>
  <si>
    <t>Проведение технического обслуживания АПК МЧС</t>
  </si>
  <si>
    <t>Обслуживание охранной сигнализации и тревожной кнопки</t>
  </si>
  <si>
    <t>Приобретение и установка ограждений площадок под баки для сбора ТБО  (приложение №1 к перечню меро-приятий)</t>
  </si>
  <si>
    <t>субсидирование питания детей опекаемых</t>
  </si>
  <si>
    <t>Субсидия на проведение мероприятий в области культуры и искусства</t>
  </si>
  <si>
    <t xml:space="preserve">Субсидия на комплектование библиотечных фондов </t>
  </si>
  <si>
    <t>Приобретение научно-методических материалов, программ, печатных и электронных пособий, учебных фильмов по вопросам профилактики экстремизма и предупреждения терактов</t>
  </si>
  <si>
    <t>за  2018 года</t>
  </si>
  <si>
    <t>отчет сдан</t>
  </si>
  <si>
    <t xml:space="preserve"> 1. Муниципальная программа "Проведение социальной политики в Омсукчанском городском округе на 2015-2020 годы" </t>
  </si>
  <si>
    <t>2. Муниципальная программа "Развитие системы образования в Омсукчанском городском округе на 2015-2020 годы"</t>
  </si>
  <si>
    <t>Субсидии на проведение меропиятий в области культуры и искусства</t>
  </si>
  <si>
    <t xml:space="preserve">5. Подпрограмма "Оздоровление детей и подростков в Омсукчанском городском округе" </t>
  </si>
  <si>
    <t>4.Подпрограмма "Развитие дополнительного образования в Омсукчанском городском округе"</t>
  </si>
  <si>
    <t xml:space="preserve"> обследование здания на сейсмоустойчивость</t>
  </si>
  <si>
    <t xml:space="preserve">Организация отдыха и оздоровления детей </t>
  </si>
  <si>
    <t>субсидии на оснощение зданий</t>
  </si>
  <si>
    <t>3.7.</t>
  </si>
  <si>
    <t>3.8.</t>
  </si>
  <si>
    <t>Адаптация образовательных организаций общего образования для доступности инвалидам и МГН (оборудование входных групп, лестниц, съездов, путей движения внутри зданий, установка пандусов, поручней, средств ориентации и др.)</t>
  </si>
  <si>
    <t>Создание условий для инклюзивного образования детей-инвалидов</t>
  </si>
  <si>
    <t>Иные платежи</t>
  </si>
  <si>
    <t>3.Реализация мероприятий по пропаганде здорового 
образа жизни среди молодежи</t>
  </si>
  <si>
    <t>Приобретение приставок для цифрового телевидения  для незащищенных слоях населения</t>
  </si>
  <si>
    <t>Субсидии муниципальным учре-ждениям дошкольного образования на выполнение муниципального задания</t>
  </si>
  <si>
    <t>Субсидии муниципальным учреждениям дополнительного образования на выполнение муниципального задания</t>
  </si>
  <si>
    <t>Субсидии на питание детей под опекой</t>
  </si>
  <si>
    <t xml:space="preserve">Субсидии на проведените физкультурно-спортивных мероприятий </t>
  </si>
  <si>
    <t>проведение ремонта иного недвижимого имущества</t>
  </si>
  <si>
    <t>Субсидии на оплату ппроезда к месту отдыха и обратно</t>
  </si>
  <si>
    <t>Обеспечение функционирования казенного учреждения культурно-досугового типа</t>
  </si>
  <si>
    <t>Уплата налогов и сборов</t>
  </si>
  <si>
    <t>Адаптация учреждений культуры для доступности инвалидам и МГН (оборудование входных групп, лестниц, съездов, путей движения внутри здании, установка пандусов, поручней, средств ориентации и др.)</t>
  </si>
  <si>
    <t>Адаптация учреждений социальной поддержки и социального обслуживания для доступности инвалидам и МГН (оборудование входных групп, лестниц, съездов, путей движения внутри зданий, установка пандусов, поручней, средств ориентации, и др.)</t>
  </si>
  <si>
    <t xml:space="preserve">Оказание помощи инвалидам, семьям с детьми-инвалидами в адаптации их жилых помещений, приобретение технических средств реабилитации </t>
  </si>
  <si>
    <t xml:space="preserve">2.  Муниципальная программа "Проведение социальной политики в Омсукчанском городском округе на 2015-2020 годы" </t>
  </si>
  <si>
    <t>3.Муниципальная программа "Развитие системы образования в Омсукчанском городском округе на 2015-2020 годы"</t>
  </si>
  <si>
    <t>4. Муниципальная программа "Развитие малого и среднего предпринимательства  в Омсукчанском городском округе на 2018-2020 годы"</t>
  </si>
  <si>
    <t>5. Муниципальная программа "Развитие муниципальной службы муниципального образования  " Омсукчанский городской округ на 2018-2020 годы"</t>
  </si>
  <si>
    <t>6. Муниципальная программа "Содействие в расселение граждан, проживающих в неперспективных населенных пунктах Омсукчанского городского округа в 2015-2020 годах"</t>
  </si>
  <si>
    <t xml:space="preserve">7. Муниципальная программа "Развитие физической культуры и спорта в  Омсукчанском городском округе на 2015-2020 годы" </t>
  </si>
  <si>
    <t>8. Муниципальная программа "Развитие культуры в Омсукчанском городском округе на 2015-2020 годы"</t>
  </si>
  <si>
    <t>9.Муниципальная программа "Энергосбережение и повышение энергоэффективности  в Омсукчанском городском округе" на 2018-2020 годы</t>
  </si>
  <si>
    <t>Модернизация освещения на основе энергосберегающих ламп</t>
  </si>
  <si>
    <t xml:space="preserve">Ремонт помещений бюджетных учреждений (утепление оконных и входных дверных блоков, уста-новка доводчиков, замена окон-ных рам на стеклопакеты)  </t>
  </si>
  <si>
    <t>Вывод из оборота оборудова-ния низкого класса энергоэф-фективности</t>
  </si>
  <si>
    <t>11. Муниципальная программа "Развитие торговли на территории Омсукчанского городского округа на 2016-2020 годы"</t>
  </si>
  <si>
    <t>Проведение мероприятий для детей и моло-дёжи с использованием видеоматериалов по теме: «Профилактика экстремизма».</t>
  </si>
  <si>
    <t>Обустройство дворовой территории (1/3 дворовая территория)</t>
  </si>
  <si>
    <t>Обустройство общественной территории (2/3 общественная территория)</t>
  </si>
  <si>
    <t>Профилактика злоупотребления наркотическими средствами. Ком-плексная антинаркотическая пропаганда и антинаркотическое просвещение. Формирование здорового образа жизни населения Омсукчанского городского округа</t>
  </si>
  <si>
    <t>Профилактика правонарушений в общественных местах и на улицах</t>
  </si>
  <si>
    <t>Популяризация здорового образа жизни, профилактика табакокурения и алкоголизма</t>
  </si>
  <si>
    <t>12. Муниципальная программа "Комплексное развитие коммунальной инфраструктуры муниципального образования "Омсукчанский городской округ"на 2019-2023 годы</t>
  </si>
  <si>
    <t>18. Муниципальная Программа «Профилактика правонарушений и обеспечение общественной безопасности на территории Омсукчанского городского округа» на 2019-2021 годы»</t>
  </si>
  <si>
    <t>13. Муниципальная программа "Формирование доступной среды в Омсукчанском городском округе"на 2017-2020 годы</t>
  </si>
  <si>
    <t>14. Муниципальная программа "Профилактика экстремизма и терроризма в на территории Омсукчанского городского округа"на 2017-2021 годы</t>
  </si>
  <si>
    <t>17. Муниципальная Программа «Комплексные меры противодействия злоупотреблению наркотическими средствами и их незаконному обороту на территории Омсукчанского городского округа на 2019-2021 годы</t>
  </si>
  <si>
    <t>сдан</t>
  </si>
  <si>
    <t xml:space="preserve">Проведение технического обслуживания АПК МЧС </t>
  </si>
  <si>
    <t>Подпрограмма " Улучшение демографической ситуации в Омсукчанском городском округе"</t>
  </si>
  <si>
    <t>дмитриев</t>
  </si>
  <si>
    <t>управ культуры</t>
  </si>
  <si>
    <t>Представление целевых субсидий на проведение ремонта недвижимого имущества</t>
  </si>
  <si>
    <t>Предоставление целевых субсидий на оснащение учреждений</t>
  </si>
  <si>
    <t>Предоставление целевых субсидий на проведение ремонта недвижемого имущества</t>
  </si>
  <si>
    <t>Предоставление целевых субсидий на проведение физкультурно-спортивных мероприятий</t>
  </si>
  <si>
    <t xml:space="preserve">Предоставление целевых субсидий на оплату контейнера </t>
  </si>
  <si>
    <t>Предоставление целевых субсидий на оплату к месту проведения отдыха  и обратно</t>
  </si>
  <si>
    <t>Предоставление целевых субсидий на выплату степендии учащимся</t>
  </si>
  <si>
    <t>субсидии на оснащение</t>
  </si>
  <si>
    <t>Целевые субсидии муниципальным учрежденям на оплату контейнера</t>
  </si>
  <si>
    <t>Целевые субсидии муниципальным учреждениям на выполнение меропрриятий по организации питания</t>
  </si>
  <si>
    <t xml:space="preserve">Субсидии на выполнение мероприятий по организации питания </t>
  </si>
  <si>
    <t xml:space="preserve">Субсидии на выплату стипендии учащимся </t>
  </si>
  <si>
    <t>Питание детей из многодетных семей</t>
  </si>
  <si>
    <t>Субсидии на проведение ремонта имущества</t>
  </si>
  <si>
    <t>Субсидии на оплату к месту отдыха и обратно</t>
  </si>
  <si>
    <t>Субсидия на питание детей  учащихся ОВЗ</t>
  </si>
  <si>
    <t>4.</t>
  </si>
  <si>
    <t>Ремонт жилых помещений для нуждающихся семей коренных мало-численных народов Севера</t>
  </si>
  <si>
    <t>ЖКХ</t>
  </si>
  <si>
    <t>Культура</t>
  </si>
  <si>
    <t>Коваль</t>
  </si>
  <si>
    <t>КУМИ</t>
  </si>
  <si>
    <t>Административная комиссия</t>
  </si>
  <si>
    <t>Мероприятия по антитеррористической защищенности муниципальных учреждений Омсукчанского городского округа</t>
  </si>
  <si>
    <t>14. Муниципальная программа "Профилактика экстремизма и терроризма на территории Омсукчанского городского округа"на 2017-2021 годы</t>
  </si>
  <si>
    <t>3.</t>
  </si>
  <si>
    <t>Культурно массовые мероприятия</t>
  </si>
  <si>
    <t>1.7.</t>
  </si>
  <si>
    <t>2.1.1.</t>
  </si>
  <si>
    <t>2.1.2.</t>
  </si>
  <si>
    <t>2.1.3.</t>
  </si>
  <si>
    <t>2.1.4.</t>
  </si>
  <si>
    <t>2.3.1.</t>
  </si>
  <si>
    <t>2.3.2.</t>
  </si>
  <si>
    <t>2.3.3.</t>
  </si>
  <si>
    <t xml:space="preserve"> 1. Муниципальная программа "Развитие транспортной инфраструктуры  Омсукчанского городского округа на 2018-2022 годы" </t>
  </si>
  <si>
    <t>10.Муниципальная программа "Благоустройство территории Омсукчанского городского округа на 2016 - 2020 годы"</t>
  </si>
  <si>
    <t>15. Муниципальная программа "Формирование современной городской среды муниципального образования "Омсукчанский городской округ" на 2018-2024 годы"</t>
  </si>
  <si>
    <t>16. Муниципальная программа  "Проведение комплексных кадастровых работ на территории Омсукчанского городского округа на 2017-2020 годы"</t>
  </si>
  <si>
    <t>Выполнение муниципального задания в сфере организации физкультурно-спортивных мероприятий</t>
  </si>
  <si>
    <t>Проведение физкультурно-спортивных мероприятий</t>
  </si>
  <si>
    <t>Ежемесячная выплата в размере 1150 руб. неработающим пенсионерам старше 60 лет, имеющим звание «Ветеран труда Омсукчанского района».</t>
  </si>
  <si>
    <t>Материальная помощь малоимущим семьям (среднедушевой доход ниже прожиточного минимума):</t>
  </si>
  <si>
    <t>Организация и проведение "День Рождества Пресвятой Богородицы"</t>
  </si>
  <si>
    <t>в том числе модернизация нестандартного котлоагрегата КВ-4 № 7 на квартальной котельной п. Омсукчан</t>
  </si>
  <si>
    <t>Приобретение и использование компьютерной справочно-правовой системы  по законодательству России «Консультант Плюс»</t>
  </si>
  <si>
    <t xml:space="preserve">Субсидия на оплату проезда в отпуск и обратно </t>
  </si>
  <si>
    <t xml:space="preserve">Субсидия на оплату северных надбавок  вновь прибывшим. </t>
  </si>
  <si>
    <t>Субсидия на оснащение</t>
  </si>
  <si>
    <t>Приобретение и установка дорожных зна, диагностика дорог, монтаж "лежачего полицейского"</t>
  </si>
  <si>
    <t>Обеспечение деятельности подведомственных учреждений культуры</t>
  </si>
  <si>
    <t>Развитие библиотечного дела</t>
  </si>
  <si>
    <t>Поощрение лучших учеников учреждений дополнительного образования детей</t>
  </si>
  <si>
    <t>Культурно-массовые мероприятия в учреждениях дополнительного образвоания детей</t>
  </si>
  <si>
    <t>Адаптация муниципальных учреждений для доступности инвалидам и МГН (оборудование входных групп, лестниц, съездов, путей движения внутри зданий, установка пандусов, поручней, средств ориентации и др.)</t>
  </si>
  <si>
    <t>Участие лиц с ОВЗ в творческих мероприятиях за пределами Магаданской области</t>
  </si>
  <si>
    <t xml:space="preserve">          за 2020 год</t>
  </si>
  <si>
    <t>Содержание и ремонт автомобильных дорог общего пользования, в том числе</t>
  </si>
  <si>
    <t>Формирование законопослушного поведения у участников дорожного движения</t>
  </si>
  <si>
    <t>Адаптация образовательных организаций дошкольного образования для доступности инвалидам и МГН (оборудование входных групп, лестниц, съездов, путей движения внутри зданий, установка пандусов, поручней, средств ориентации и др.)</t>
  </si>
  <si>
    <t>Адаптация спортивных объектов и учреждений для доступности инвалидов и МГН (оборудование входных групп, лестниц, съездов, путей движения внутри зданий, установка пандусов, поручней, средств ориентации и др.)</t>
  </si>
  <si>
    <t>Обучение специалистов для организации обучения детей с ограниченными возможностями здоровья, в том числе детей-инвалидов</t>
  </si>
  <si>
    <t>Участие лиц с ограниченными возможностями здоровья в творческих мероприятиях за пределами Магаданской области</t>
  </si>
  <si>
    <t xml:space="preserve">Создание комфортных условий для проживания населения </t>
  </si>
  <si>
    <t>Санитарное содержание территорий</t>
  </si>
  <si>
    <t>Благоустройство мест несанкционированного размещения твердых бытовых отходов в поселениях</t>
  </si>
  <si>
    <t>1.2.1.</t>
  </si>
  <si>
    <t>1.2.2.</t>
  </si>
  <si>
    <t xml:space="preserve">Осуществление государственных плномочий </t>
  </si>
  <si>
    <t>Отлов и содержание безнадзорных животных</t>
  </si>
  <si>
    <t>Содержание, благоустройство внутридворовых территорий и дорог</t>
  </si>
  <si>
    <t>Нормативная и информационная поддержка торговли на территории округа</t>
  </si>
  <si>
    <t>Организация ярмарочной торговли на территории округа</t>
  </si>
  <si>
    <t>Организация и проведение ярмарок</t>
  </si>
  <si>
    <t>Создание и поддержка социальных магазинов на территории округа организация работы по созданию социальных магазинов</t>
  </si>
  <si>
    <t>Субсидирование муниципальных программ развития торговли</t>
  </si>
  <si>
    <t>Организация и проведение гастрономического фестиваля "Колымское братство"</t>
  </si>
  <si>
    <t xml:space="preserve">Проведение мероприятий по реализации муниципальных прогармм </t>
  </si>
  <si>
    <t>Методическое и консультационное обеспечение деятельности</t>
  </si>
  <si>
    <t>11. Муниципальная программа "Развитие торговли на территории Омсукчанского городского округа на 2016-2022 годы"</t>
  </si>
  <si>
    <t>10.Муниципальная программа "Благоустройство территории Омсукчанского городского округа на 2016-2020 годы"</t>
  </si>
  <si>
    <t xml:space="preserve">1. Муниципальная программа "Развитие транспортной инфраструктуры Омсукчанского городского округа на 2018-2022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</si>
  <si>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Нормативно-правовое обеспечение в сфере малого и среднего предпринимательства</t>
  </si>
  <si>
    <t>Информационная поддержка субъектов малого и среднего предпринимательства</t>
  </si>
  <si>
    <t>Имущественная поддержка субъектов малого и среднего предпринимательства</t>
  </si>
  <si>
    <t>Консультационное обеспечение субъектов малого и среднего предпринимательства</t>
  </si>
  <si>
    <t>5.</t>
  </si>
  <si>
    <t>Финансовая поддержка субъектов малого и среднего предпринимательства</t>
  </si>
  <si>
    <t>Финансовая поддержка лучших проектов субъектов малого и среднего предпринимателства: - субсидирование расходов, связанных с приобретением и созданием основных средств</t>
  </si>
  <si>
    <t>Предоставление субсидий на возмещение транспортных расходов субъектов смп по завозу муки из ЦРС и поставщиков Магаданской области для собственного производства хлеба</t>
  </si>
  <si>
    <t>5.6.</t>
  </si>
  <si>
    <t>Возмещение транспортных расходов по доставке хлеба в п.Дукат от производителей п. Омсукчан</t>
  </si>
  <si>
    <t>Организационные и нормативно-правовые мероприятия</t>
  </si>
  <si>
    <t xml:space="preserve">Мероприятия по энергосбережению и повышению энергоэффективности в муниципальных учреждениях </t>
  </si>
  <si>
    <t>Установка автоматического управления уличным освещением</t>
  </si>
  <si>
    <t>Ремонт помещений бюджетных учреждений (утепление оконных и дверных блоков, установка доводчиков, замена оконных рам на стекоплакеты)</t>
  </si>
  <si>
    <t>Вывод из оборота оборудования низкого класса энергоэффективности</t>
  </si>
  <si>
    <t>6. Муниципальная программа "Содействие в расселение граждан, проживающих в неперспективных населенных пунктах Омсукчанского городского округа в 2015-2022 годах"</t>
  </si>
  <si>
    <t>Предоставление социальной выплаты для приобретения (строительства) жилья</t>
  </si>
  <si>
    <t>Предоставление социальных выплат в целях расселения неблагоприятиных населенных пунктов Омсукчанского городского округа</t>
  </si>
  <si>
    <t>Расходы на расселение неблагоприятных для проживания населенных пунктов Магаданской области на территории которых отсутствуют дошкольные и (или) общеобразовательные учреждения</t>
  </si>
  <si>
    <t>Социальные выплаты для приобретения (строительства) жилья</t>
  </si>
  <si>
    <t>Правовое и информационное обеспечение деятельности органов местного самоуправления Омсукчанского городского округа</t>
  </si>
  <si>
    <t xml:space="preserve">Приобретение и использование справочно-правовой систем, автоматизация кадровых процедур </t>
  </si>
  <si>
    <t xml:space="preserve">Организация дополнительного профессионального образования, повышения квалификации в органах местного самоуправления Омсукчанского городского округа  </t>
  </si>
  <si>
    <t>Организация дополнительного профессионального образования муниципальных служащих и лиц, замещающих муниципальные должности.</t>
  </si>
  <si>
    <t>Организация дополнительного профессионального образования лиц, замещающих муниципальные должности.</t>
  </si>
  <si>
    <t>Формирование и подготовка резерва управленческих кадров Магаданской области из числа муниципальных служащих</t>
  </si>
  <si>
    <t>Пподготовка участников  резерва управленческих кадров Магаданской области из числа муниципальных служащих</t>
  </si>
  <si>
    <t>Профилактика коррупции</t>
  </si>
  <si>
    <t>5. Муниципальная программа "Развитие муниципальной службы в Омсукчанском городском округе  на 2018-2020 годы"</t>
  </si>
  <si>
    <t>1.7.1.</t>
  </si>
  <si>
    <t xml:space="preserve">Приобретение комплектов плакатов антитеррористической литературы по тематике и профилактике экстремизма для муниципальных учреждений </t>
  </si>
  <si>
    <t>1.7.2.</t>
  </si>
  <si>
    <t>1.7.3.</t>
  </si>
  <si>
    <t>Приобретение и установка (размещение) банеров по профилактике экстремизма и терроризма на территории Омсукчанского городского округа</t>
  </si>
  <si>
    <t>1.7.4.</t>
  </si>
  <si>
    <t>Приобретение видеоматериалов антитерроистической и антиэкстремистской направленности</t>
  </si>
  <si>
    <t>15. Муниципальная программа "Формирование современной городской среды муниципального образования "Омсукчанский городской округ" на 2018-2024 годы</t>
  </si>
  <si>
    <t xml:space="preserve">Обустройство дворовой территории </t>
  </si>
  <si>
    <t xml:space="preserve">Обустройство общественной территории </t>
  </si>
  <si>
    <t>Организационные и правовые меры противодействия употреблению наркотических средств без назначения врача и их незаконному обороту</t>
  </si>
  <si>
    <t>Организация мониторинга физического развития и физической подготовки учащихся</t>
  </si>
  <si>
    <t>Организация и проведение мониторинга наркоситуации в Омсукчанском городском округе</t>
  </si>
  <si>
    <t>Планирование и организация работы муниципальной антинаркотической комиссии по вопросам профилактики наркомании, алкоголизма, табакокурения</t>
  </si>
  <si>
    <t>Организация и проведение Единого дня профилактики в образовательных учреждениях района</t>
  </si>
  <si>
    <t>1.6.</t>
  </si>
  <si>
    <t>Проведение заседаний межведомственной комиссии по профилактике правонарушений в Омсукчанском городском округе.</t>
  </si>
  <si>
    <t>Профилактика безнадзорности и правонарушений несовершеннолетних.</t>
  </si>
  <si>
    <t>19. Муниципальная программа "О противодействии коррупции в администрации Омсукчанского городского округа на 2019-2021 годы"</t>
  </si>
  <si>
    <t>Нормативно-правовое регулирование антикоррупционной деятельности в администрации Омсукчанского гороского округа</t>
  </si>
  <si>
    <t>Реализация кадровой политики администрации Омсукчанского городского округа, направленной на минимизацию коррупционных рисков</t>
  </si>
  <si>
    <t>Совершенствование антикоррупционных механизмов в сфере закупок товаров, работ, услуг для обеспечения муниципальных нужд, управления муниципальным имуществом и финансам</t>
  </si>
  <si>
    <t>Сокращение административных барьеров</t>
  </si>
  <si>
    <t>Повышение эффективности межведомственного сотрудничества в области противодействия коррупции, привлечение общественности в процесс реализации основных мер по предупреждению коррупции</t>
  </si>
  <si>
    <r>
      <rPr>
        <b/>
        <sz val="14"/>
        <color theme="1"/>
        <rFont val="Times New Roman"/>
        <family val="1"/>
        <charset val="204"/>
      </rPr>
      <t>20. Муниципальная программа "Чистая вода Омсукчанского городского округа на 2020-2024 годы"</t>
    </r>
    <r>
      <rPr>
        <sz val="14"/>
        <color theme="1"/>
        <rFont val="Times New Roman"/>
        <family val="1"/>
        <charset val="204"/>
      </rPr>
      <t xml:space="preserve"> </t>
    </r>
  </si>
  <si>
    <t>Капитальный ремонт павильонов насосных станций над скважинами Водозабора «Нижний»</t>
  </si>
  <si>
    <t>Герметизация всех скважин Водозабора «Нижний»</t>
  </si>
  <si>
    <t>Замена насосного оборудования в скважинах № 1, 2, 5, 6, 7, 8 Водозабора «Нижний»</t>
  </si>
  <si>
    <t>Замена трубопроводной арматуры и контрольно-измерительных приборов на скважинах №1, 2, 5, 6, 7, 8 Водозабора «Нижний»</t>
  </si>
  <si>
    <t>Установка нового оборудования обеззараживания воды из подземного источника ультрафиолетом на Водозаборе «Нижний»</t>
  </si>
  <si>
    <t>Тампонирование скважин № 3, 4 Водозабора «Нижний»</t>
  </si>
  <si>
    <t>Реконструкция электрокотельной, обеспечивающей нужды Водозабора «Нижний»</t>
  </si>
  <si>
    <t>Замена деревянных опор освещения на Водозаборе «Нижний»</t>
  </si>
  <si>
    <t>Герметизация всех скважин Водозабора «Верхний»</t>
  </si>
  <si>
    <t>Тампонирование скважин № 1, 2 Водозабора «Верхний»</t>
  </si>
  <si>
    <t>Замена насосного оборудования в скважинах №3, 4 Водозабора «Верхний»</t>
  </si>
  <si>
    <t>Замена трубопроводной арматуры и контрольно-измерительных приборов на скважинах № 3, 4  Водозабора «Верхний»</t>
  </si>
  <si>
    <t>Установка нового оборудования обеззараживания воды из подземного источника ультрафиолетом на Водозаборе «Верхний»</t>
  </si>
  <si>
    <t>Строительство резервуаров чистой воды, обеспечивающих необходимый запас воды на хозяйственно-питьевые, производственные и противопожарные нужды, а также хранение неприкосновенного запаса воды на трое суток из расчета 10 л/чел*сут на случай возникновения чрезвычайных ситуаций с соблюдением условия полного обмена воды в резервуарах в течение 48 часов</t>
  </si>
  <si>
    <t>Перекладка существующих стальных трубопроводов водоснабжения диаметром до 200мм на участках с износом более 50%; прокладка трубопроводов холодного водоснабжения производится в каналах совместно с трубопроводами отопления и горячего водоснабжения;</t>
  </si>
  <si>
    <t>Прокладка новых участков трубопроводов водоснабжения диаметром 150мм по ул. Индустриальной для обеспечения кольцевой системы; прокладка трубопроводов холодного водоснабжения производится в каналах совместно с трубопроводами отопления и горячего водоснабжения.</t>
  </si>
  <si>
    <t>Реконструкция водовода от скважины №6 до скважины № 4 п.Дукат диаметром 100 мм, протяженностью 2,7 км.</t>
  </si>
  <si>
    <t>Модернизация и оптимизация скважины № 4, 4а:</t>
  </si>
  <si>
    <t>оборудования водоснабжения с обустройством химводоподготовки</t>
  </si>
  <si>
    <t>установка двух резервуаров емкостью по 100 м3</t>
  </si>
  <si>
    <t>монтаж модульной насосной станции второго подъема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</si>
  <si>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</si>
  <si>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</si>
  <si>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</si>
  <si>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</si>
  <si>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</si>
  <si>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</si>
  <si>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</si>
  <si>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</si>
  <si>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</si>
  <si>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8. Муниципальная программа "Развитие культуры в Омсукчанском городском округе на 2015-2022 годы"</t>
  </si>
  <si>
    <t>Подпрограмма «Развитие народного творчества и проведение культурного досуга населения в Омсукчанском городском округе на 2015-2022 годы»</t>
  </si>
  <si>
    <t>Проведение мероприятий в области культуры и искусства</t>
  </si>
  <si>
    <t>Обеспечение гарантий работникам муниципальных учрежедний</t>
  </si>
  <si>
    <t>Осуществление государственных полномочий муниципальными учреждениями</t>
  </si>
  <si>
    <t>Развитие и укрепление материально-технической базы домов культуры</t>
  </si>
  <si>
    <t>Государственная поддержка отрасли культуры</t>
  </si>
  <si>
    <t xml:space="preserve">Подпрограмма «Развитие  библиотечного дела  в  Омсукчанском городском округе  на  2015-2022 годы»  </t>
  </si>
  <si>
    <t>6.</t>
  </si>
  <si>
    <t>7.</t>
  </si>
  <si>
    <t>8.</t>
  </si>
  <si>
    <t xml:space="preserve">Подпрограмма «Развитие дополнительного образования детей в области культуры в Омсукчанском городском округе в 2015-2022 годы» </t>
  </si>
  <si>
    <t>Обеспечение деятельности подведомственных образовательных учреждений</t>
  </si>
  <si>
    <t>Культурно-массовые мероприятия в учреждениях дополнительного образования детей</t>
  </si>
  <si>
    <t>Проведение ремонта учреждений дополнительного образования детей</t>
  </si>
  <si>
    <t xml:space="preserve">1. Содействие профессиональной ориентации, трудоустройству 
и временной занятости молодежи
</t>
  </si>
  <si>
    <t>Организация трудоустройства несовершеннолетних граждан</t>
  </si>
  <si>
    <t>2. Гражданское становление, патриотическое воспитание, пропаганда здорового образа жизни среди молодёжи, поддержка талантливой молодёжи</t>
  </si>
  <si>
    <t>Мероприятия в области молодёжной политики</t>
  </si>
  <si>
    <t>Создание условий для гражданского становления, патриотического и духовно-нравстенного развития молодежи, в том числе:</t>
  </si>
  <si>
    <t>Реализация мероприятий по пропаганде здорового 
образа жизни среди молодежи, в том числе:</t>
  </si>
  <si>
    <t>5. Поддержка талантливой и способной молодежи, детских и молодежных
социальных позитивных инициатив, в том числе:</t>
  </si>
  <si>
    <t>4. Вовлечение молодежи в социальную практику, поддержка деятельности 
молодежных общественных объединений, в том  числе:</t>
  </si>
  <si>
    <t>3. Поддержка молодых специалистов учреждений социальной сферы</t>
  </si>
  <si>
    <t>1. Информационные и документационные мероприятия по обеспечению жильём молодых семей</t>
  </si>
  <si>
    <t>2. Обеспечение жильем молодых семей</t>
  </si>
  <si>
    <t>Реализация мероприятий по обеспечению жильём молодых семей</t>
  </si>
  <si>
    <t>1. Поддержка семьи, материнства и детства</t>
  </si>
  <si>
    <t>Мероприятия по поддержке семьи, материнства и детства, в том числе:</t>
  </si>
  <si>
    <t>Организация и проведение женского форума</t>
  </si>
  <si>
    <t>Организация и проведение творческих мероприятий, направленных на поддержку материнства и детства</t>
  </si>
  <si>
    <t>Организация и проведение мероприятия - «День знаний»;</t>
  </si>
  <si>
    <t>Организация и проведение "День Рождества присвятой Богородицы"</t>
  </si>
  <si>
    <t xml:space="preserve">Организация и проведение праздничного мероприятия "День Матери России" </t>
  </si>
  <si>
    <t>Подпрограмма "Улучшение демографической ситуации в Омсукчанском городском округе"</t>
  </si>
  <si>
    <t>Повышение рождаемости в Омсукчанском городском округе</t>
  </si>
  <si>
    <t>1. Поддержка отдельных категорий граждан Омсукчанского городского округа</t>
  </si>
  <si>
    <t xml:space="preserve">Предоставление материальной помощи отдельным категориям граждан, оказавшимся в трудной жизненной ситуации </t>
  </si>
  <si>
    <t>Материальная помощь одиноко проживающим малоимущим гражданам, доход которых ниже прожиточного минимума</t>
  </si>
  <si>
    <t>Материальная помощь малоимущим семьям, среднедушевой доход в которых на 1 члена семьи ниже прожиточного минимума</t>
  </si>
  <si>
    <t>Материальная помощь ветеранам  Великой Отечественной войны , бывшим узникам концлагерей, труженикам тыла, вдовам погибших (умерших) участников Великой Отечественной войны</t>
  </si>
  <si>
    <t>Материальная помощь гражданам,  попавшим в трудную жизненную ситуацию, по иным основаниям, обратившимся на личный прием в администрацию городского округа, к главе городского округа</t>
  </si>
  <si>
    <t>Материальная помощь одиноко проживающим неработающим пенсионерам, имеющим стаж работы в Омсукчанском городском округе не менее 30 лет, проживающих за пределами территории Магаданской области</t>
  </si>
  <si>
    <t>Материальная помощь семьям, воспитывающим детей-инвалидов</t>
  </si>
  <si>
    <t>Материальная помощь гражданам, находящимся на периоде адаптации после антисоциального образа жизни</t>
  </si>
  <si>
    <t>Материальная помощь освободившимся из мест лишения свободы</t>
  </si>
  <si>
    <t xml:space="preserve">Подпрограмма «Забота о старшем поколении Омсукчанского городского округа» </t>
  </si>
  <si>
    <t>1. Поддержка ветеранов труда Омсукчанского района</t>
  </si>
  <si>
    <t>Ежемесячная выплата неработающим пенсионерам старше 65 лет, имеющим звание «Ветеран труда Омсукчанского района».</t>
  </si>
  <si>
    <t>2. Поддержка граждан старшего поколения</t>
  </si>
  <si>
    <t>Мероприятия по поддержке граждан старшего поколения</t>
  </si>
  <si>
    <t xml:space="preserve">Продуктовый набор инвалидам I, II группы </t>
  </si>
  <si>
    <t>Оплата проезда неработающим пенсионерам старше 60 лет, инвалидам по маршруту Омсукчан – Дукат.</t>
  </si>
  <si>
    <t>2.1.5.</t>
  </si>
  <si>
    <t>2.1.6.</t>
  </si>
  <si>
    <t>2.1.7.</t>
  </si>
  <si>
    <t xml:space="preserve">Ежемесячная денежная выплата малообеспеченным пожилым гражданам на приобретение предметов индивидуального ухода </t>
  </si>
  <si>
    <t>2.1.8.</t>
  </si>
  <si>
    <t>Единовременная денежная выплата к юбилейным датам неработающим пенсионерам старше 75 лет, проживающих на территории Омсукчанского городского округа.</t>
  </si>
  <si>
    <t>2.1.9.</t>
  </si>
  <si>
    <t>Единовременная денежная выплата участникам ВОВ, проживающих на территории Омсукчанского округа.</t>
  </si>
  <si>
    <t>1. Улучшение материально-технической базы родовых общин</t>
  </si>
  <si>
    <t xml:space="preserve">Укрепление материально-технической базы муниципальных сельскохозяйственных предприятий, крестьянских (фермерских) хозяйств, территориально соселских общин, родовых общин коренных малочисленных народов Севера, занятых традиционным природопользованием. </t>
  </si>
  <si>
    <t>2. Улучшение условий проживания семей коренных малочисленных народов Севера</t>
  </si>
  <si>
    <t>Предоставление социальных выплат на приобретение жилых помещений коренных малочисленных народов Севера</t>
  </si>
  <si>
    <t>Ремонт жилых помещений для нуждающихся семей коренных малочисленных народов Севера</t>
  </si>
  <si>
    <t>3. Поддержка этнических языков</t>
  </si>
  <si>
    <t>4. Развитие материальной базы для поддержки этнической культуры</t>
  </si>
  <si>
    <t xml:space="preserve">Мероприятия по реставрации редких национальных экспонатов-костюмов, украшений.    </t>
  </si>
  <si>
    <t xml:space="preserve">Подпрограмма "Содействие развитию институтов гражданского общества, укреплению единства российской нации и гармонизации межнациональных отношений на территории Омсукчанского городского округа" </t>
  </si>
  <si>
    <t>Укрепление гражданского единства, гармонизация межнациональных отношений, профилактика экстремизма</t>
  </si>
  <si>
    <t>Мероприятия, направленные на гармонизацию межнациональных отношений, в том числе:</t>
  </si>
  <si>
    <t>1.1.1.</t>
  </si>
  <si>
    <t>1.1.2.</t>
  </si>
  <si>
    <t>1.1.3.</t>
  </si>
  <si>
    <t>1.1.4.</t>
  </si>
  <si>
    <t>1.1.5.</t>
  </si>
  <si>
    <t>1.1.6.</t>
  </si>
  <si>
    <t>1.1.7.</t>
  </si>
  <si>
    <t>1.1.8.</t>
  </si>
  <si>
    <t>1.1.9.</t>
  </si>
  <si>
    <t>1.1.10.</t>
  </si>
  <si>
    <t>1.1.11.</t>
  </si>
  <si>
    <t>Материальная помощь лицам без определенного места жительства</t>
  </si>
  <si>
    <t>1.1.12.</t>
  </si>
  <si>
    <t>1. Укрепление гражданского единства, гармонизация межнациональных отношений, профилактика экстремизма</t>
  </si>
  <si>
    <t>1.2.3.</t>
  </si>
  <si>
    <t>1.2.4.</t>
  </si>
  <si>
    <t>1.2.5.</t>
  </si>
  <si>
    <t>1.2.6.</t>
  </si>
  <si>
    <t>1.2.7.</t>
  </si>
  <si>
    <t>1.2.8.</t>
  </si>
  <si>
    <t>1.2.9.</t>
  </si>
  <si>
    <t>Проведение организационных мероприятий</t>
  </si>
  <si>
    <t>Обеспечение деятельности подведомственных учреждений</t>
  </si>
  <si>
    <t>Развитие учреждений спорта</t>
  </si>
  <si>
    <t>Целевые субсидии муниципальным учреждениям на проведение ремонта недвижимого имущества</t>
  </si>
  <si>
    <t>Целевые субсидии муниципальным учреждениям на оснащение</t>
  </si>
  <si>
    <t>Целевые субсидии на проведение физкультурно-спортивных мероприятий</t>
  </si>
  <si>
    <t>Целевые субсидии на выплату стипендии</t>
  </si>
  <si>
    <t>Обеспечение гарантий работникам муниципальных учреждений</t>
  </si>
  <si>
    <t>Целевые субсидии муниципальным учреждениям на оплату проезда к месту отдыха и обратно</t>
  </si>
  <si>
    <t xml:space="preserve">Целевые субсидии муниципальным учреждениям на оплату контейнера </t>
  </si>
  <si>
    <t>Осуществление государственных полномочий</t>
  </si>
  <si>
    <t>Возмещение расходов на предоставление мер социальной поддержки по оплате жилых помещений и коммунальных услуг отдельных категорий граждан, проживающих на территории Магаданской области "Закон Магаданской области от 28 декабря 2004 года № 528-ОЗ"</t>
  </si>
  <si>
    <t>Предоставление целевых субсидий на государственную поддержку спортивных организаций, осуществляющих подготовку спортивного резерва, для спортивных команд, в т.ч. Сборных команд РФ</t>
  </si>
  <si>
    <t>Целевые субсидии на гсударственную поддержку спортивных организаций</t>
  </si>
  <si>
    <t xml:space="preserve">Подпрограмма «Развитие дополнительного образования детей в области физической культуры и спорта в Омсукчанском городском округе" на 2015-2020 г.г.
</t>
  </si>
  <si>
    <t>Предоставление целевых субсидий на оплату проезда к месту отдыха и обратно</t>
  </si>
  <si>
    <t>Предоставление целевых субсидий на выплату стипендии учащимся</t>
  </si>
  <si>
    <t xml:space="preserve">Предоставление субсидий муниципальным учреждениям дополнительного образования на выполнение муниципального задания </t>
  </si>
  <si>
    <t>Подпрограмма "Физкультурно-спортивные мероприятия окружного и областного уровней"  на 2015-2020 г.г.</t>
  </si>
  <si>
    <t>Субсидии муниципальным учреждениям дошкольного образования на выполнение муниципального задания</t>
  </si>
  <si>
    <t>Субсидии муниципальным учреждениям общего образвоания на выполнение муниципального задания</t>
  </si>
  <si>
    <t>Осуществление государственных полномочий по предоставлению дополнительных мер социальной поддержке работникам муниципальных образовательных учреждений (категория)</t>
  </si>
  <si>
    <t>Осуществление государственных полномочий по предоставлению дополнительных мер социальной поддержке работникам муниципальных образовательных учреждений (удаленность)</t>
  </si>
  <si>
    <t>Осуществление отдельных государственных полномочий на финансовое обеспечение реализации прав граждан на получение общедоступного и бесплатного дошкольного образования в муниципальных дошкольных образовательных организациях</t>
  </si>
  <si>
    <t>Выполнение государственных полномочий по обеспечению ежемесячного денежного вознаграждения за классное руководство</t>
  </si>
  <si>
    <t>Развитие учреждений дошкольного образования</t>
  </si>
  <si>
    <t>Целевые субсидии муниципальным учреждениям на ремонт недвижимого имущества</t>
  </si>
  <si>
    <t>Присмотр и уход за детьми-инвалидами, детьми-сиротами и детьми, оставшимися без попечения родителей, а также задетьми с туберкулезной интоксикацией</t>
  </si>
  <si>
    <t>Целевые субсидии муниципальным учреждениям на возмещение расходов по присмотру и уходу за детьми-инвалидами, детьми-миротами и детьми, оставшимися без попечения родителей, а также за детьми с туберкулезной интоксикацией, обучающимися в муниципальных образовательных учреждениях, реализующих образвоаетльную программу дошкольного образвоания, расположенных на территории Магаданской области</t>
  </si>
  <si>
    <t>Возмещение расходов по присмотру и уходу за детьми-инвалидами, детьми-миротами и детьми, оставшимися без попечения родителей, а также за детьми с туберкулезной интоксикацией, обучающимися в муниципальных образовательных учреждениях, реализующих образвоаетльную программу дошкольного образвоания, расположенных на территории Магаданской области</t>
  </si>
  <si>
    <t>Целевые субсидии муниципальным учреждениям на оплату северных надбавок к заработной плате вновь прибывшим работникам</t>
  </si>
  <si>
    <t>Развитие учреждений основного образования</t>
  </si>
  <si>
    <t>Целевые субсидии на выполнение мероприятий по физической культуре и спорту</t>
  </si>
  <si>
    <t>Целевые субсидии муниципальным учреждениям на выплату стипендии учащимся</t>
  </si>
  <si>
    <t>Совершенствование питания учащихся</t>
  </si>
  <si>
    <t xml:space="preserve">Целевые субсидии муниципальным учреждениям на выполнение мероприятий по совершенствованию питания учащихся </t>
  </si>
  <si>
    <t>Совершенствование питания учащихся в общеобразовательных учреждениях</t>
  </si>
  <si>
    <t xml:space="preserve">Питание (завтрак или полдник) детей из многодетных семей , обучающихся в общеобразовательных учреждениях </t>
  </si>
  <si>
    <t>Целевые субсидии на питание (завтрак или полдник) детей из многодетных семей, обучающихся в общеобразовательных организациях</t>
  </si>
  <si>
    <t>Целевые субсидии на осуществление мероприятий по реконструкции и капитальному ремонту общеобразовательных учреждений</t>
  </si>
  <si>
    <t>Приоретение школных автобусов</t>
  </si>
  <si>
    <t>7.1.</t>
  </si>
  <si>
    <t>Целевые субсидии на приобретение школьных автобусов</t>
  </si>
  <si>
    <t>Формирование у обучающихся современных технологических и гуманитарных навыков</t>
  </si>
  <si>
    <t>8.1.</t>
  </si>
  <si>
    <t xml:space="preserve">Обновление материально технической базы для формирования у обучающихся современных технологических и гуманитарных навыков </t>
  </si>
  <si>
    <t>4. Подпрограмма "Развитие дополнительного образования в Омсукчанском городском округе"</t>
  </si>
  <si>
    <t>Развитие учреждений дополнительного образования</t>
  </si>
  <si>
    <t xml:space="preserve">5.Подпрограмма "Оздоровление детей и подростков в Омсукчанском городском округе" </t>
  </si>
  <si>
    <t>Оздоровление детей и подростков</t>
  </si>
  <si>
    <t>Субсидии муниципальным учреждениям общего образования на выполнение муниципального задания</t>
  </si>
  <si>
    <t>Организация отдыха и оздоровление детей в лагерях дневного пребывания</t>
  </si>
  <si>
    <t xml:space="preserve">Целевые субсидии муниципальным учреждениям на выполнение мероприятий по организации питания </t>
  </si>
  <si>
    <t>Проведение мероприятий для детей и молодёжи с использованием видеоматериалов по теме: «Профилактика экстремизма».</t>
  </si>
  <si>
    <t>Целевые субсидии муниципальным учреждениям на оплату презда к месту отдыха и обратно</t>
  </si>
  <si>
    <t>Питание детей с ограниченными возможностями здоровья</t>
  </si>
  <si>
    <t>Целевые субсидии на организацию питания детей с ограниченными возможностями здоровья, обучающихся в общеобразовательных организациях</t>
  </si>
  <si>
    <t xml:space="preserve">Целевые субсидии муниципальным учреждениям на ремонт </t>
  </si>
  <si>
    <t xml:space="preserve">Целевые субсидии муниципальным учреждениям на оснащение </t>
  </si>
  <si>
    <t>9.0</t>
  </si>
  <si>
    <t>Компенсация классного руководства</t>
  </si>
  <si>
    <t>9.1</t>
  </si>
  <si>
    <t xml:space="preserve"> Ремонт учреждений</t>
  </si>
  <si>
    <t>Целевые субсидие муниципальным учреждениям на ремонт</t>
  </si>
  <si>
    <t>10.1</t>
  </si>
  <si>
    <t>Классное руководство</t>
  </si>
  <si>
    <t>Модернизация и укрепленияе материально-технической базы в области физической культуры и спорта</t>
  </si>
  <si>
    <t>Изготовление печатных памяток по тематике противодействия терроризму и экстремизму , в том числе приобретение картриджей</t>
  </si>
  <si>
    <t xml:space="preserve">                      за  2020 года</t>
  </si>
  <si>
    <t>Модернизация системы отопления</t>
  </si>
  <si>
    <t>Проведенияе ремонта учреждений дополнительного образования детей</t>
  </si>
  <si>
    <t>Проведение ремонта учреждений культурно-досугового типа</t>
  </si>
  <si>
    <t>Материально-техническое обеспечение учреждений культурно-досукового типа</t>
  </si>
  <si>
    <t>Разработка плана профилактических мер , напрвленных на педупреждение экстремисткой деятельности , в том числе на выявление и последующее устранение причин и условий , способствующийх осуществлению экстремисткой деятельности на территории м/о "Омсукчанский го</t>
  </si>
  <si>
    <t>Частичное возмещениерасходов по присмотру и уходу за детьми , родители которых относятся к коренным малочисленным народам Совера</t>
  </si>
  <si>
    <t>Модернизация пищеблоков обеобразовательных учреждений</t>
  </si>
  <si>
    <t>Организация бесплатного питания</t>
  </si>
  <si>
    <t>Целевые субсидии</t>
  </si>
  <si>
    <t>Борьба с коронавирусом</t>
  </si>
  <si>
    <t>11</t>
  </si>
  <si>
    <t>федеральный бюджет</t>
  </si>
  <si>
    <t>областной бюджет</t>
  </si>
  <si>
    <t>областной</t>
  </si>
  <si>
    <t xml:space="preserve">федеральный </t>
  </si>
  <si>
    <t>без бюджетов не включенных в исполнение</t>
  </si>
  <si>
    <t>Бюджеты включенные в бюджет ОГО</t>
  </si>
  <si>
    <t xml:space="preserve">                      за  2021 года</t>
  </si>
  <si>
    <t>Содержание автомобильных дорог общего пользования</t>
  </si>
  <si>
    <t>Организация освещения п. Дукат</t>
  </si>
  <si>
    <t>Создание и обустройство детских игровых площадок в п. Омсукчан</t>
  </si>
  <si>
    <t>Прочие мероприятия по благоустройству территории поселений</t>
  </si>
  <si>
    <t xml:space="preserve">Наружное освещение, иллюминация </t>
  </si>
  <si>
    <t>Осуществление государственных полномочий для организации мероприятий при осуществлении деятельности по обращению с животными без владельцев</t>
  </si>
  <si>
    <t>10.Муниципальная программа "Благоустройство территории Омсукчанского городского округа на 2021-2025 годы"</t>
  </si>
  <si>
    <t>Материально-техническое оснащение учреждений спорта</t>
  </si>
  <si>
    <t>Поддержка спортивных организаций, осуществляющих подготовку спортивного резерва сборных команд РФ</t>
  </si>
  <si>
    <t>3.2.1.</t>
  </si>
  <si>
    <t>3.2.3.</t>
  </si>
  <si>
    <t>Поверка и или замена счетчиков по учету теплоснабжения</t>
  </si>
  <si>
    <t>2.2.1.</t>
  </si>
  <si>
    <t>Регулировка прилегания окон ПВХ, замена треснувших окон</t>
  </si>
  <si>
    <t>Поверка и (или) замена счетчиков по учетуэлектроэнергии</t>
  </si>
  <si>
    <t>3.Муниципальная программа "Развитие системы образования в Омсукчанском городском округе на 2021-2030 годы"</t>
  </si>
  <si>
    <t xml:space="preserve">Осуществление государственных полномочий по предоставлению дополнительных мер социальной поддержки работникам муниципальных образовательных учреждений </t>
  </si>
  <si>
    <t xml:space="preserve">Организация  питания в дошкольных организациях </t>
  </si>
  <si>
    <t>Проведение спортивных мероприятий в общеобразовательных организациях</t>
  </si>
  <si>
    <t xml:space="preserve">Поощрение лучших учеников общеобразовательных организаций </t>
  </si>
  <si>
    <t xml:space="preserve">4. </t>
  </si>
  <si>
    <t>Совершенствование питание учащихся</t>
  </si>
  <si>
    <t>9.</t>
  </si>
  <si>
    <t>10.</t>
  </si>
  <si>
    <t>11.</t>
  </si>
  <si>
    <t>12.</t>
  </si>
  <si>
    <t>Приобретение школьного автобуса</t>
  </si>
  <si>
    <t>13.</t>
  </si>
  <si>
    <t>Создание условий для занятий физической культурой и спортом</t>
  </si>
  <si>
    <t>14.</t>
  </si>
  <si>
    <t>15.</t>
  </si>
  <si>
    <t xml:space="preserve">Адаптация образовательных организаций общего образования для доступности инвалидам и МГН </t>
  </si>
  <si>
    <t>Оказание помощи инвалидам и семьям с детьми инвалидами для участия в спортивных , творческих , культурно-массовых мероприятиях</t>
  </si>
  <si>
    <t>Оказание помощи инвалидам, семьям с детьми- инвалидами в адаптации их жилых помещений, приобретение технических средств реабилитации</t>
  </si>
  <si>
    <t xml:space="preserve">Содействие профессиональной ориентации, трудоустройству 
и временной занятости молодежи
</t>
  </si>
  <si>
    <t>Гражданское становление, патриотическое воспитание, пропаганда здорового образа жизни среди молодёжи, поддержка талантливой молодёжи</t>
  </si>
  <si>
    <t>Вовлечение молодежи в социальную практику, поддержка деятельности 
молодежных общественных объединений, в том  числе:</t>
  </si>
  <si>
    <t>Поддержка талантливой и способной молодежи, детских и молодежных
социальных позитивных инициатив, в том числе:</t>
  </si>
  <si>
    <t>Поддержка молодых специалистов учреждений социальной сферы</t>
  </si>
  <si>
    <t xml:space="preserve"> Информационные и документационные мероприятия по обеспечению жильём молодых семей</t>
  </si>
  <si>
    <t>Обеспечение жильем молодых семей</t>
  </si>
  <si>
    <t xml:space="preserve"> Улучшение условий проживания семей коренных малочисленных народов Севера</t>
  </si>
  <si>
    <t xml:space="preserve"> Поддержка этнических языков</t>
  </si>
  <si>
    <t>1. Подпрограмма "Молодежь Омсукчанского городского округа"</t>
  </si>
  <si>
    <t>2. Подпрограмма "Обеспечение жильем молодых семей в Омсукчанском городском округе"</t>
  </si>
  <si>
    <t>3.Подпрограмма "Комплексные меры по поддержке коренных малочисленных народов Севера, проживающих на территории Омсукчанского городского округа"</t>
  </si>
  <si>
    <t xml:space="preserve">4. Подпрограмма "Содействие развитию институтов гражданского общества, укреплению единства российской нации и гармонизации межнациональных отношений на территории Омсукчанского городского округа" </t>
  </si>
  <si>
    <t xml:space="preserve"> Укрепление гражданского единства, гармонизация межнациональных отношений, профилактика экстремизма</t>
  </si>
  <si>
    <t>5.Подпрограмма "Улучшение демографической ситуации в Омсукчанском городском округе"</t>
  </si>
  <si>
    <t xml:space="preserve"> Поддержка ветеранов труда Омсукчанского района</t>
  </si>
  <si>
    <t>Поддержка отдельных категорий граждан Омсукчанского городского округа</t>
  </si>
  <si>
    <t>бесплатная подписка на газету " Омсукчанские вести"</t>
  </si>
  <si>
    <t xml:space="preserve">Проведение спортивных и культурно - досуговых мероприятий для граждан пенсионного возраста </t>
  </si>
  <si>
    <t>Мероприятия по поддержке семьи, материнства и детства.</t>
  </si>
  <si>
    <t>3.1.1.</t>
  </si>
  <si>
    <t>3.1.2.</t>
  </si>
  <si>
    <t>3.1.3.</t>
  </si>
  <si>
    <t xml:space="preserve">Поддержка семьи, материнства и детства </t>
  </si>
  <si>
    <t>Мероприятия по поддержке отдельных категорий граждан</t>
  </si>
  <si>
    <t>Развитие подведомственных учреждений</t>
  </si>
  <si>
    <t>Проведение казенными учреждениями мероприятий в области культуры и искусства</t>
  </si>
  <si>
    <t>Материально-техническое обеспечение учреждений культы</t>
  </si>
  <si>
    <t>Осуществление государственных полномочий по выплате ежемесячной надбавки к окладу (должностному окладу) работникам муниципальных учреждений, которым присвоено почетное звание в сфере  культуры</t>
  </si>
  <si>
    <t>Осуществление  государственных полномочий по предоставлению дополнительных мер социальной поддержки работникам муниципальных образовательных учреждений</t>
  </si>
  <si>
    <t>Осуществление государственных полномочий по предоставлению дополнительных мер социальной поддержки педагогическим работникам муниципальных образовательных учреждений</t>
  </si>
  <si>
    <t>Возмещение расходов на предоставление мер социальной поддержки по оплате жилых помещений и коммунальных услуг отдельных категорий граждан, проживающих на территории Магаданской области (Закон Магаданской области от 28 декабря 2004 года № 528-ОЗ</t>
  </si>
  <si>
    <t>Комплектование библиотечных фондов</t>
  </si>
  <si>
    <t>16. Муниципальная программа  "Проведение комплексных кадастровых работ на территории Омсукчанского городского округа на 2017-2021 годы"</t>
  </si>
  <si>
    <t>1.8.1.</t>
  </si>
  <si>
    <t>1.8.2.</t>
  </si>
  <si>
    <t>1.8.3.</t>
  </si>
  <si>
    <t>1.8.4.</t>
  </si>
  <si>
    <t xml:space="preserve">Мероприятия по антитеррористической защищенности муниципальных бюджетных учреждений </t>
  </si>
  <si>
    <t xml:space="preserve">Мероприятия по формированию толерантности и патриотизма </t>
  </si>
  <si>
    <t>6. Муниципальная программа "Содействие в расселение граждан, проживающих в неперспективных населенных пунктах Омсукчанского городского округа в 2015-2023 годах"</t>
  </si>
  <si>
    <t>4.1.1.</t>
  </si>
  <si>
    <t>Профилактика злоупотребления наркотическими средствами. Комплексная антинаркотическая пропаганда и антинаркотическое просвещение. Формирование здорового образа жизни населения Омсукчанского городского округа</t>
  </si>
  <si>
    <t>Нормативно-правовое регулирование антикоррупционной деятельности в администрации Омсукчанского городского округа</t>
  </si>
  <si>
    <t>Организация содействие трудоустройстве граждан с 18 до 20 лет</t>
  </si>
  <si>
    <t>Создание условий для гражданского становления, патриотического и духовно-нравственного развития молодежи, в том числе:</t>
  </si>
  <si>
    <t>Ремонт жилых помещений для нуждающихся семей КМНС</t>
  </si>
  <si>
    <t>Развитие материальной базы для поддержки этнической культуры</t>
  </si>
  <si>
    <t>Поддержка социально ориентированных некоммерческих организаций</t>
  </si>
  <si>
    <t>Организация мероприятий в сфере укрепления гражданского единства, гармонизации межнациональных отношений, профилактики экстремизма, мероприятий, направленных на реализацию государственной национальной политики в Магаданской области</t>
  </si>
  <si>
    <t>Организация и проведение "День Рождества пресвятой Богородицы"</t>
  </si>
  <si>
    <t>Единовременная денежная выплата участникам ВОВ, проживающих на территории Омсукчанского округа</t>
  </si>
  <si>
    <t>Предоставление материальной помощи отдельным категориям граждан, оказавшимся в трудной жизненной ситуации</t>
  </si>
  <si>
    <t>Организация по поддержке семьи, материнства и детства</t>
  </si>
  <si>
    <t>Осуществление отдельных государственных полномочий по финансовому обеспечению реализации муниципальных общеобразовательных организаций в части реализации ими государственного стандарта общего образования</t>
  </si>
  <si>
    <t xml:space="preserve"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</si>
  <si>
    <t>Материально-техническое оснащение муниципальных учреждений образования</t>
  </si>
  <si>
    <t>Мероприятия по организации отдыха и оздоровления детей в лагерях дневного пребывания</t>
  </si>
  <si>
    <t>Присмотр и уход за детьми - инвалидами, детьми сиротами  и детьми оставшимися без попечения родителей, а также за детьми с туберкулезной интоксикацией</t>
  </si>
  <si>
    <t>Присмотр и уход за детьми - обучающимися в образовательных организациях, реализующих образовательные программы дошкольного образования , родители которых относятся к коренным малочисленным народам Севера</t>
  </si>
  <si>
    <t>Организация бесплатного горячего питания обучающихся</t>
  </si>
  <si>
    <t xml:space="preserve">Формирование у обучающихся современных технических и гуманитарных навыков </t>
  </si>
  <si>
    <t xml:space="preserve">Внедрение целевой модели  образовательной среды в общеобразовательных организациях </t>
  </si>
  <si>
    <t>Финансовая поддержка лучших проектов субъектов малого и среднего предпринимательства: - субсидирование расходов, связанных с приобретением и созданием основных средств</t>
  </si>
  <si>
    <t>Информационное  и материально-техническое обеспечение деятельности органов местного самоуправления Омсукчанского городского округа</t>
  </si>
  <si>
    <t>Подготовка участников  резерва управленческих кадров Магаданской области из числа муниципальных служащих</t>
  </si>
  <si>
    <t>Предоставление социальных выплат в целях расселения неблагоприятных населенных пунктов Омсукчанского городского округа</t>
  </si>
  <si>
    <t>Проведение ремонта у учреждениях спорта</t>
  </si>
  <si>
    <t>Выплата стипендии обучающимся казенных учреждений</t>
  </si>
  <si>
    <t>Компенсация расходов неоплату стоимости проезда и провоза багажа к месту использования отпуска и обратно</t>
  </si>
  <si>
    <t>"Создание модельных библиотек" в рамках Федеральной программы  "Культура"</t>
  </si>
  <si>
    <t>Мероприятия в учреждениях физической культуры и спорта</t>
  </si>
  <si>
    <t>Поверка и или замена счетчиков электроэнергии</t>
  </si>
  <si>
    <t xml:space="preserve">Мероприятия в образовательных  учреждениях </t>
  </si>
  <si>
    <t xml:space="preserve">Мероприятия в  учреждениях культуры </t>
  </si>
  <si>
    <t xml:space="preserve">Поверка и (или) замена счётчиков учету горячего и холодного водоснабжения  </t>
  </si>
  <si>
    <t>Мероприятия в администрации Омсукчанского городского округа</t>
  </si>
  <si>
    <t>Мероприятия направленные на комплексное развитие сельских территорий</t>
  </si>
  <si>
    <t>Организация освещение территории п. Омсукчан</t>
  </si>
  <si>
    <t>Прочие мероприятий в области благоустройства</t>
  </si>
  <si>
    <t>Мероприятий по организации сбора, вывоза несанкционированных свалок</t>
  </si>
  <si>
    <t>Содержание, благоустройство внутри дворовых территорий и дорог</t>
  </si>
  <si>
    <t xml:space="preserve">Осуществление государственных полномочий </t>
  </si>
  <si>
    <t xml:space="preserve">Проведение мероприятий по реализации муниципальных программ </t>
  </si>
  <si>
    <t>12. Муниципальная программа "Комплексное развитие коммунальной инфраструктуры муниципального образования "Омсукчанский городской округ "на 2019-2023 годы</t>
  </si>
  <si>
    <t>13. Муниципальная программа "Формирование доступной среды в Омсукчанском городском округе "на 2021-2030 годы</t>
  </si>
  <si>
    <t>Мероприятия по формированию доступной среды</t>
  </si>
  <si>
    <t>В адаптация образовательных организаций общего образования для доступности и МГН</t>
  </si>
  <si>
    <t>Разработка плана профилактических мер, направленных на предупреждение экстремисткой деятельности , в том числе на выявление и последующее устранение причин и условий , способствующих осуществлению экстремисткой деятельности на территории м/о "Омсукчанский год</t>
  </si>
  <si>
    <t>Проведение учений и тренировок на объектах культуры , спорта и образования по отработке взаимодействия территориальных органов исполнительной власти и правоохранительных органов при о угрозе совершения террористического акта</t>
  </si>
  <si>
    <t>Приобретение и установка (размещение) баннеров по профилактике экстремизма и терроризма на территории Омсукчанского городского округа</t>
  </si>
  <si>
    <t>Приобретение видеоматериалов антитеррористической и анти экстремистской направленности</t>
  </si>
  <si>
    <t xml:space="preserve">Проведение мероприятий по антитеррористической защищённости муниципальных учреждений </t>
  </si>
  <si>
    <t>Мероприятия по антитеррористической защищенности муниципальных казенных учреждений</t>
  </si>
  <si>
    <t>Обеспечение пожарной безопасности</t>
  </si>
  <si>
    <t>Приобретение монтаж , техническое обслуживание и ремонт систем и средств противопожарной защиты</t>
  </si>
  <si>
    <t>9.Муниципальная программа "Энергосбережение и повышение энергоэффективности  в Омсукчанском городском округе" на 2021-2024 годы</t>
  </si>
  <si>
    <t xml:space="preserve">                      за 2 полугодие   2021 года</t>
  </si>
  <si>
    <t xml:space="preserve">Профилактика правонарушений в области информационных телекоммуникационных технологий </t>
  </si>
  <si>
    <t xml:space="preserve">Развитие образовательных учреждений </t>
  </si>
  <si>
    <t>Антитеррористическая защищенность образовательных учреждений</t>
  </si>
  <si>
    <t>Обустройство автогородка в дошкольной организации</t>
  </si>
  <si>
    <t xml:space="preserve">Реконструкция и капитальный ремонт общеобразовательных учреждений </t>
  </si>
  <si>
    <t>Ликвидация несанкционннированных свалок</t>
  </si>
  <si>
    <t>Мероприятия по ликвидации несанкционнированных свалок</t>
  </si>
  <si>
    <t>Расходы за счет резервного фонда</t>
  </si>
  <si>
    <t>14. Муниципальная программа "Профилактика экстремизма и терроризма  на территории Омсукчанского городского округа "на 2021-2030 годы</t>
  </si>
  <si>
    <t>Упраление образования</t>
  </si>
  <si>
    <t>Управление спорта</t>
  </si>
  <si>
    <t>18. Муниципальная Программа «Профилактика правонарушений и обеспечение общественной безопасности на территории Омсукчанского городского округа»                  на 2019-2021 годы»</t>
  </si>
  <si>
    <t xml:space="preserve">                      за 3 квартал   2021 года</t>
  </si>
  <si>
    <t>4. Муниципальная программа "Развитие малого и среднего предпринимательства  в Омсукчанском городском округе на 2021-2030 годы"</t>
  </si>
  <si>
    <t>Возмещение расходов по коммунальным услугам</t>
  </si>
  <si>
    <t>субсидии на возмщение расходов на коммунальные услуги</t>
  </si>
  <si>
    <t>Благоустройство дворовыз территорий п. Омсукчан ул. Октябрьская д 4,6,6а</t>
  </si>
  <si>
    <t>Благоустройство в дворовых территриях</t>
  </si>
  <si>
    <t>Синхронизация мероприятий по благоустройству</t>
  </si>
  <si>
    <t xml:space="preserve">целевая субсидия на провеение ремонта </t>
  </si>
  <si>
    <t>3. Подпрограмма "Комплексные меры по поддержке коренных малочисленных народов Севера, проживающих на территории Омсукчанского городского округа"</t>
  </si>
  <si>
    <t>Предоставление субсидии мун учреждениям на приобретение жилья работникам учреждения</t>
  </si>
  <si>
    <t>проверить</t>
  </si>
  <si>
    <t>омсукчан</t>
  </si>
  <si>
    <t>дукат</t>
  </si>
  <si>
    <t>Омсукчан</t>
  </si>
  <si>
    <t>Дукат</t>
  </si>
  <si>
    <r>
      <rPr>
        <b/>
        <sz val="14"/>
        <color theme="1"/>
        <rFont val="Times New Roman"/>
        <family val="1"/>
        <charset val="204"/>
      </rPr>
      <t>21. Муниципальная программа "Охрана земель 2021-2030 годы"</t>
    </r>
    <r>
      <rPr>
        <sz val="14"/>
        <color theme="1"/>
        <rFont val="Times New Roman"/>
        <family val="1"/>
        <charset val="204"/>
      </rPr>
      <t xml:space="preserve"> </t>
    </r>
  </si>
  <si>
    <t xml:space="preserve">выявление пустующих и нерационально используемых земель </t>
  </si>
  <si>
    <r>
      <rPr>
        <b/>
        <sz val="14"/>
        <color theme="1"/>
        <rFont val="Times New Roman"/>
        <family val="1"/>
        <charset val="204"/>
      </rPr>
      <t>22. Муниципальная программа "Переселение граждан из аварийного жилищного фонда и оптимизация 
жилищного фонда на территории Омсукчанского городского округа 2021-2025 годы"</t>
    </r>
    <r>
      <rPr>
        <sz val="14"/>
        <color theme="1"/>
        <rFont val="Times New Roman"/>
        <family val="1"/>
        <charset val="204"/>
      </rPr>
      <t xml:space="preserve"> </t>
    </r>
  </si>
  <si>
    <t>выкуп жилья</t>
  </si>
  <si>
    <t xml:space="preserve">2.  Муниципальная программа "Проведение социальной политики в Омсукчанском городском округе на 2021-2030 годы" </t>
  </si>
  <si>
    <t>5. Муниципальная программа "Развитие муниципальной службы в Омсукчанском городском округе  на 2021-2030 годы"</t>
  </si>
  <si>
    <t xml:space="preserve">7. Муниципальная программа "Развитие физической культуры и спорта в  Омсукчанском городском округе на 2021-2030 годы" </t>
  </si>
  <si>
    <t xml:space="preserve">                      за   2022 год</t>
  </si>
  <si>
    <t>Мероприятия по увековечиванию памяти погибших при защите Отечества</t>
  </si>
  <si>
    <t>Бесплатная подписка на газету " Омсукчанские вести"</t>
  </si>
  <si>
    <t xml:space="preserve">Организация и проведение женского форума
</t>
  </si>
  <si>
    <t xml:space="preserve">Организация и проведение праздничных мероприятий
</t>
  </si>
  <si>
    <t xml:space="preserve">Осуществление государственных полномочий по предоставлению дополнительных мер социальной поддержки педагогическим работникам муниципальных образовательных учреждений
</t>
  </si>
  <si>
    <t xml:space="preserve">Замена ламп накаливания на энергосберегающие
</t>
  </si>
  <si>
    <t>Замена лампа накаливания на энергосберегающие</t>
  </si>
  <si>
    <t>субсидии на возмещение расходов на коммунальные услуги</t>
  </si>
  <si>
    <t>Укрепление материально-технической базы</t>
  </si>
  <si>
    <t>Субсидии на организацию трудоустройства несовершеннолетних</t>
  </si>
  <si>
    <t>Целевые субсидии на реализацию мер социальной поддержки мобилизованных граждан</t>
  </si>
  <si>
    <t xml:space="preserve">Осуществление государственных полномочий по выплате ежемесячной надбавки к окладу (должностному окладу) работникам муниципальных учреждений, которым присвоено почетное звание в сфере культуры
</t>
  </si>
  <si>
    <r>
      <rPr>
        <sz val="9"/>
        <rFont val="Times New Roman"/>
        <family val="1"/>
        <charset val="204"/>
      </rPr>
      <t>Осуществление государственных полномочий за счет единой субвенции</t>
    </r>
    <r>
      <rPr>
        <sz val="10"/>
        <rFont val="Times New Roman"/>
        <family val="1"/>
        <charset val="204"/>
      </rPr>
      <t xml:space="preserve">
</t>
    </r>
  </si>
  <si>
    <t xml:space="preserve">Прочие мероприятия в области культуры и искусства
</t>
  </si>
  <si>
    <t xml:space="preserve">Государственная поддержка отрасли культура_x000D_
</t>
  </si>
  <si>
    <t>Создание условий для реализации творческого потенциала нации</t>
  </si>
  <si>
    <t xml:space="preserve">Обустройство площадок накопления твердых коммунальных отходов п. Дукат
</t>
  </si>
  <si>
    <t xml:space="preserve">Инициативный проект "Ремонт участка автодороги п. Омсукчан ул. Ленина д. 24 - ул. Школьная д. 19"
</t>
  </si>
  <si>
    <t xml:space="preserve">Реализация инициативных проектов в области благоустройства </t>
  </si>
  <si>
    <t>Благоустройство дворовой территории п. Омсукчан ул. Мира д. 20</t>
  </si>
  <si>
    <t>Прочие мероприятия в области благоустройства</t>
  </si>
  <si>
    <t>Подготовка и ремонт водопроводных сетей с сооружениями на них</t>
  </si>
  <si>
    <t>Подготовка к осенне-зимнему отопительному сезону</t>
  </si>
  <si>
    <t>Адаптация образовательных организаций общего образования для доступности и МГН</t>
  </si>
  <si>
    <t>Адаптация спортивных объектов и учреждений для доступности инвалидам и МГН</t>
  </si>
  <si>
    <t>Адаптация учреждений культуры для доступности инвалидам м МГН</t>
  </si>
  <si>
    <t>Оказание содействия инвалидам и семьям с детьми инвалидами для участия в спортивных , творческих , культурно-массовых мероприятиях</t>
  </si>
  <si>
    <t xml:space="preserve">Организация мониторинга физического развития и физической подготовки учащихся округа
</t>
  </si>
  <si>
    <t xml:space="preserve">Организация и проведение мониторинга наркоситуации в округе
</t>
  </si>
  <si>
    <t xml:space="preserve">Организация и проведение Единого дня профилактики в образовательных учреждениях округа
</t>
  </si>
  <si>
    <t xml:space="preserve">Профилактика злоупотребления наркотическими средствами, комплексная антинаркотическая пропаганда и антинаркотическое просвещение, формирование здорового образа жизни населения округа
</t>
  </si>
  <si>
    <t>Проведение спортивных и культурно-досуговых мероприятий для граждан пенсионного возраста</t>
  </si>
  <si>
    <t>Организация профессионального развития лиц, замещающих муниципальные должности.</t>
  </si>
  <si>
    <t>Организация профессионального развития муниципальных служащих и лиц, замещающих муниципальные должности</t>
  </si>
  <si>
    <t>в отчете Оксаны  МБ/ОБ уточнить</t>
  </si>
  <si>
    <t>Мероприятия по обеспечению пожарной безопасности</t>
  </si>
  <si>
    <t>23. Муниципальная программа " Развитие системы обращения с твердыми отходами на территории Омсукчанского городского округа"</t>
  </si>
  <si>
    <t>Ликвидация несанкционированных свалок на территории Омсукчанского городского округа</t>
  </si>
  <si>
    <t>3.Муниципальная программа "Развитие  образования в Омсукчанском городском округе на 2021-2030 годы"</t>
  </si>
  <si>
    <t>8. Муниципальная программа "Развитие культуры в Омсукчанском городском округе на 2021-2030 годы"</t>
  </si>
  <si>
    <t>Компенсация расходов связанных с переездом в районы Крайнего Севера</t>
  </si>
  <si>
    <t>Внедрение целевой модели цифровой образовательной среды в общеобразовательных организациях</t>
  </si>
  <si>
    <t>Обеспечение персонифицированного финансирования дополнительного образования детей</t>
  </si>
  <si>
    <t>Организация питания в дошкольных организациях</t>
  </si>
  <si>
    <t>Проведение ремонта недвижимого имущества</t>
  </si>
  <si>
    <t>6.2.</t>
  </si>
  <si>
    <t>6.3.</t>
  </si>
  <si>
    <t>Основное мероприятие "Содействие временному трудоустройству молодежи"</t>
  </si>
  <si>
    <t xml:space="preserve">Монтаж "лежачего полицейского"
</t>
  </si>
  <si>
    <t xml:space="preserve">Нанесение разметки и обозначения пешеходного перехода на дорожное полотно п. Омсукчан
</t>
  </si>
  <si>
    <t>17. Муниципальная Программа «Комплексные меры противодействия злоупотреблению наркотическими средствами и их незаконному обороту на территории Омсукчанского городского округа на 2022-2031 годы</t>
  </si>
  <si>
    <t>16. Муниципальная программа  "Проведение комплексных кадастровых работ на территории Омсукчанского городского округа на 2017-2022 годы"</t>
  </si>
  <si>
    <t>19. Муниципальная программа "О противодействии коррупции в администрации Омсукчанского городского округа на 2022-2024 годы"</t>
  </si>
  <si>
    <t>18. Муниципальная Программа «Профилактика правонарушений и обеспечение общественной безопасности на территории Омсукчанского городского округа»                  на 2022-2031 годы»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</si>
</sst>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00"/>
  </numFmts>
  <fonts count="47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9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6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1"/>
      <color theme="5" tint="-0.249977111117893"/>
      <name val="Calibri"/>
      <family val="2"/>
      <charset val="204"/>
      <scheme val="minor"/>
    </font>
    <font>
      <sz val="10"/>
      <color theme="5" tint="-0.249977111117893"/>
      <name val="Times New Roman"/>
      <family val="1"/>
      <charset val="204"/>
    </font>
    <font>
      <b/>
      <sz val="12"/>
      <color theme="5" tint="-0.249977111117893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5" tint="-0.249977111117893"/>
      <name val="Times New Roman"/>
      <family val="1"/>
      <charset val="204"/>
    </font>
    <font>
      <sz val="10"/>
      <name val="Arial"/>
      <family val="2"/>
      <charset val="204"/>
    </font>
    <font>
      <sz val="11"/>
      <color rgb="FFC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9"/>
      <color theme="5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2" tint="-0.499984740745262"/>
      <name val="Times New Roman"/>
      <family val="1"/>
      <charset val="204"/>
    </font>
    <font>
      <b/>
      <sz val="11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85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36" fillId="0" borderId="0"/>
  </cellStyleXfs>
  <cellXfs count="1979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1" fillId="0" borderId="7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16" fontId="4" fillId="0" borderId="5" xfId="0" applyNumberFormat="1" applyFont="1" applyBorder="1" applyAlignment="1">
      <alignment horizontal="center" wrapText="1"/>
    </xf>
    <xf numFmtId="16" fontId="1" fillId="0" borderId="7" xfId="0" applyNumberFormat="1" applyFont="1" applyBorder="1" applyAlignment="1">
      <alignment horizontal="center" wrapText="1"/>
    </xf>
    <xf numFmtId="16" fontId="1" fillId="0" borderId="5" xfId="0" applyNumberFormat="1" applyFont="1" applyBorder="1" applyAlignment="1">
      <alignment horizontal="center" wrapText="1"/>
    </xf>
    <xf numFmtId="0" fontId="4" fillId="0" borderId="5" xfId="0" applyNumberFormat="1" applyFont="1" applyBorder="1" applyAlignment="1">
      <alignment horizontal="center" wrapText="1"/>
    </xf>
    <xf numFmtId="0" fontId="1" fillId="0" borderId="5" xfId="0" applyNumberFormat="1" applyFont="1" applyBorder="1" applyAlignment="1">
      <alignment horizontal="center" wrapText="1"/>
    </xf>
    <xf numFmtId="0" fontId="1" fillId="4" borderId="5" xfId="0" applyFont="1" applyFill="1" applyBorder="1" applyAlignment="1">
      <alignment horizontal="left" wrapText="1"/>
    </xf>
    <xf numFmtId="0" fontId="1" fillId="4" borderId="11" xfId="0" applyFont="1" applyFill="1" applyBorder="1" applyAlignment="1">
      <alignment horizontal="left" wrapText="1"/>
    </xf>
    <xf numFmtId="0" fontId="1" fillId="0" borderId="12" xfId="0" applyFont="1" applyFill="1" applyBorder="1" applyAlignment="1">
      <alignment horizontal="left" wrapText="1"/>
    </xf>
    <xf numFmtId="16" fontId="4" fillId="0" borderId="5" xfId="0" applyNumberFormat="1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left" wrapText="1"/>
    </xf>
    <xf numFmtId="16" fontId="4" fillId="0" borderId="7" xfId="0" applyNumberFormat="1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0" fillId="0" borderId="5" xfId="0" applyFill="1" applyBorder="1"/>
    <xf numFmtId="0" fontId="4" fillId="5" borderId="7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center" wrapText="1"/>
    </xf>
    <xf numFmtId="0" fontId="0" fillId="0" borderId="7" xfId="0" applyBorder="1"/>
    <xf numFmtId="0" fontId="0" fillId="0" borderId="5" xfId="0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vertical="top" wrapText="1"/>
    </xf>
    <xf numFmtId="0" fontId="1" fillId="0" borderId="5" xfId="0" applyNumberFormat="1" applyFont="1" applyBorder="1" applyAlignment="1">
      <alignment vertical="top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justify" vertical="top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wrapText="1"/>
    </xf>
    <xf numFmtId="2" fontId="4" fillId="4" borderId="9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 wrapText="1"/>
    </xf>
    <xf numFmtId="2" fontId="1" fillId="4" borderId="9" xfId="0" applyNumberFormat="1" applyFont="1" applyFill="1" applyBorder="1" applyAlignment="1">
      <alignment horizontal="center" vertical="center" wrapText="1"/>
    </xf>
    <xf numFmtId="2" fontId="4" fillId="0" borderId="9" xfId="0" applyNumberFormat="1" applyFont="1" applyFill="1" applyBorder="1" applyAlignment="1">
      <alignment horizontal="center" vertical="center" wrapText="1"/>
    </xf>
    <xf numFmtId="0" fontId="0" fillId="0" borderId="9" xfId="0" applyBorder="1"/>
    <xf numFmtId="0" fontId="10" fillId="0" borderId="7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7" xfId="0" applyNumberFormat="1" applyFont="1" applyBorder="1" applyAlignment="1">
      <alignment horizontal="center" wrapText="1"/>
    </xf>
    <xf numFmtId="16" fontId="4" fillId="0" borderId="7" xfId="0" applyNumberFormat="1" applyFont="1" applyBorder="1" applyAlignment="1">
      <alignment horizontal="center" wrapText="1"/>
    </xf>
    <xf numFmtId="0" fontId="12" fillId="4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16" fontId="0" fillId="0" borderId="0" xfId="0" applyNumberFormat="1" applyFill="1" applyBorder="1"/>
    <xf numFmtId="0" fontId="1" fillId="0" borderId="0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justify" vertical="top" wrapText="1"/>
    </xf>
    <xf numFmtId="0" fontId="12" fillId="0" borderId="9" xfId="0" applyFont="1" applyFill="1" applyBorder="1" applyAlignment="1">
      <alignment horizontal="left" vertical="center"/>
    </xf>
    <xf numFmtId="0" fontId="11" fillId="0" borderId="5" xfId="0" applyFont="1" applyFill="1" applyBorder="1"/>
    <xf numFmtId="0" fontId="1" fillId="0" borderId="7" xfId="0" applyFont="1" applyBorder="1" applyAlignment="1">
      <alignment vertical="top" wrapText="1"/>
    </xf>
    <xf numFmtId="0" fontId="4" fillId="0" borderId="2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0" fontId="0" fillId="0" borderId="10" xfId="0" applyBorder="1"/>
    <xf numFmtId="0" fontId="0" fillId="0" borderId="15" xfId="0" applyBorder="1"/>
    <xf numFmtId="0" fontId="1" fillId="0" borderId="10" xfId="0" applyFont="1" applyBorder="1" applyAlignment="1">
      <alignment horizontal="center" wrapText="1"/>
    </xf>
    <xf numFmtId="0" fontId="1" fillId="0" borderId="0" xfId="0" applyFont="1" applyBorder="1" applyAlignment="1">
      <alignment vertical="top" wrapText="1"/>
    </xf>
    <xf numFmtId="0" fontId="0" fillId="0" borderId="11" xfId="0" applyBorder="1"/>
    <xf numFmtId="0" fontId="5" fillId="2" borderId="7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/>
    <xf numFmtId="0" fontId="16" fillId="0" borderId="0" xfId="0" applyFont="1" applyBorder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16" fillId="0" borderId="21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9" fillId="4" borderId="8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" fontId="1" fillId="0" borderId="7" xfId="0" applyNumberFormat="1" applyFont="1" applyFill="1" applyBorder="1" applyAlignment="1">
      <alignment horizontal="left" wrapText="1"/>
    </xf>
    <xf numFmtId="0" fontId="5" fillId="4" borderId="18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4" fillId="4" borderId="18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9" fillId="4" borderId="21" xfId="0" applyFont="1" applyFill="1" applyBorder="1" applyAlignment="1">
      <alignment horizontal="left" vertical="top" wrapText="1"/>
    </xf>
    <xf numFmtId="0" fontId="1" fillId="0" borderId="5" xfId="0" applyFont="1" applyFill="1" applyBorder="1"/>
    <xf numFmtId="16" fontId="1" fillId="0" borderId="5" xfId="0" applyNumberFormat="1" applyFont="1" applyBorder="1"/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0" fillId="0" borderId="13" xfId="0" applyBorder="1"/>
    <xf numFmtId="0" fontId="0" fillId="3" borderId="34" xfId="0" applyFill="1" applyBorder="1"/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 wrapText="1"/>
    </xf>
    <xf numFmtId="0" fontId="11" fillId="0" borderId="10" xfId="0" applyFont="1" applyFill="1" applyBorder="1"/>
    <xf numFmtId="0" fontId="11" fillId="3" borderId="34" xfId="0" applyFont="1" applyFill="1" applyBorder="1"/>
    <xf numFmtId="0" fontId="13" fillId="0" borderId="22" xfId="0" applyFont="1" applyBorder="1"/>
    <xf numFmtId="0" fontId="13" fillId="0" borderId="33" xfId="0" applyFont="1" applyBorder="1"/>
    <xf numFmtId="0" fontId="1" fillId="0" borderId="11" xfId="0" applyNumberFormat="1" applyFont="1" applyBorder="1" applyAlignment="1">
      <alignment horizontal="center" vertical="top" wrapText="1"/>
    </xf>
    <xf numFmtId="0" fontId="1" fillId="0" borderId="22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top" wrapText="1"/>
    </xf>
    <xf numFmtId="0" fontId="6" fillId="3" borderId="35" xfId="0" applyFont="1" applyFill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 wrapText="1"/>
    </xf>
    <xf numFmtId="0" fontId="10" fillId="7" borderId="23" xfId="0" applyFont="1" applyFill="1" applyBorder="1" applyAlignment="1">
      <alignment horizontal="left" vertical="center" wrapText="1"/>
    </xf>
    <xf numFmtId="0" fontId="1" fillId="0" borderId="39" xfId="0" applyFont="1" applyBorder="1" applyAlignment="1">
      <alignment horizontal="center" wrapText="1"/>
    </xf>
    <xf numFmtId="2" fontId="6" fillId="3" borderId="40" xfId="0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10" xfId="0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 wrapText="1"/>
    </xf>
    <xf numFmtId="0" fontId="0" fillId="0" borderId="21" xfId="0" applyBorder="1" applyAlignment="1">
      <alignment horizontal="center" vertical="center"/>
    </xf>
    <xf numFmtId="2" fontId="4" fillId="3" borderId="40" xfId="0" applyNumberFormat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top" wrapText="1"/>
    </xf>
    <xf numFmtId="0" fontId="4" fillId="7" borderId="15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2" fillId="4" borderId="25" xfId="0" applyFont="1" applyFill="1" applyBorder="1" applyAlignment="1">
      <alignment horizontal="center" vertical="center"/>
    </xf>
    <xf numFmtId="2" fontId="12" fillId="4" borderId="11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wrapText="1"/>
    </xf>
    <xf numFmtId="0" fontId="1" fillId="0" borderId="0" xfId="0" applyFont="1" applyBorder="1" applyAlignment="1">
      <alignment horizontal="left" vertical="center" wrapText="1"/>
    </xf>
    <xf numFmtId="0" fontId="5" fillId="4" borderId="19" xfId="0" applyFont="1" applyFill="1" applyBorder="1" applyAlignment="1">
      <alignment horizontal="left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left" vertical="center"/>
    </xf>
    <xf numFmtId="0" fontId="12" fillId="4" borderId="21" xfId="0" applyFont="1" applyFill="1" applyBorder="1" applyAlignment="1">
      <alignment horizontal="left" vertical="center"/>
    </xf>
    <xf numFmtId="0" fontId="4" fillId="0" borderId="25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0" fillId="0" borderId="25" xfId="0" applyBorder="1"/>
    <xf numFmtId="0" fontId="1" fillId="0" borderId="21" xfId="0" applyFont="1" applyBorder="1" applyAlignment="1">
      <alignment horizontal="justify" vertical="center" wrapText="1"/>
    </xf>
    <xf numFmtId="0" fontId="1" fillId="0" borderId="26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justify" vertical="center" wrapText="1"/>
    </xf>
    <xf numFmtId="0" fontId="8" fillId="3" borderId="37" xfId="0" applyFont="1" applyFill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justify" vertical="top" wrapText="1"/>
    </xf>
    <xf numFmtId="164" fontId="1" fillId="0" borderId="21" xfId="0" applyNumberFormat="1" applyFont="1" applyBorder="1" applyAlignment="1">
      <alignment horizontal="left" vertical="center" wrapText="1"/>
    </xf>
    <xf numFmtId="164" fontId="1" fillId="0" borderId="21" xfId="0" applyNumberFormat="1" applyFont="1" applyBorder="1" applyAlignment="1">
      <alignment horizontal="left" vertical="top" wrapText="1"/>
    </xf>
    <xf numFmtId="0" fontId="4" fillId="0" borderId="20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 wrapText="1"/>
    </xf>
    <xf numFmtId="0" fontId="0" fillId="3" borderId="37" xfId="0" applyFill="1" applyBorder="1" applyAlignment="1">
      <alignment horizontal="center" vertical="center" wrapText="1"/>
    </xf>
    <xf numFmtId="0" fontId="0" fillId="3" borderId="36" xfId="0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justify" vertical="top"/>
    </xf>
    <xf numFmtId="0" fontId="1" fillId="0" borderId="23" xfId="0" applyFont="1" applyBorder="1" applyAlignment="1">
      <alignment horizontal="justify" vertical="top" wrapText="1"/>
    </xf>
    <xf numFmtId="0" fontId="2" fillId="0" borderId="23" xfId="0" applyFont="1" applyBorder="1" applyAlignment="1">
      <alignment horizontal="justify" vertical="center"/>
    </xf>
    <xf numFmtId="0" fontId="4" fillId="4" borderId="21" xfId="0" applyFont="1" applyFill="1" applyBorder="1" applyAlignment="1">
      <alignment horizontal="justify" vertical="top" wrapText="1"/>
    </xf>
    <xf numFmtId="0" fontId="1" fillId="0" borderId="21" xfId="0" applyFont="1" applyBorder="1" applyAlignment="1">
      <alignment horizontal="justify" vertical="top" wrapText="1"/>
    </xf>
    <xf numFmtId="0" fontId="4" fillId="4" borderId="24" xfId="0" applyFont="1" applyFill="1" applyBorder="1" applyAlignment="1">
      <alignment horizontal="justify" vertical="top" wrapText="1"/>
    </xf>
    <xf numFmtId="0" fontId="1" fillId="7" borderId="24" xfId="0" applyFont="1" applyFill="1" applyBorder="1" applyAlignment="1">
      <alignment horizontal="justify" vertical="top" wrapText="1"/>
    </xf>
    <xf numFmtId="164" fontId="8" fillId="3" borderId="37" xfId="0" applyNumberFormat="1" applyFont="1" applyFill="1" applyBorder="1" applyAlignment="1">
      <alignment horizontal="center" vertical="top" wrapText="1"/>
    </xf>
    <xf numFmtId="0" fontId="2" fillId="0" borderId="7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15" xfId="0" applyFont="1" applyBorder="1"/>
    <xf numFmtId="0" fontId="2" fillId="4" borderId="9" xfId="0" applyFont="1" applyFill="1" applyBorder="1"/>
    <xf numFmtId="0" fontId="2" fillId="4" borderId="5" xfId="0" applyFont="1" applyFill="1" applyBorder="1"/>
    <xf numFmtId="0" fontId="2" fillId="0" borderId="5" xfId="0" applyFont="1" applyBorder="1"/>
    <xf numFmtId="0" fontId="2" fillId="0" borderId="21" xfId="0" applyFont="1" applyBorder="1"/>
    <xf numFmtId="0" fontId="2" fillId="0" borderId="11" xfId="0" applyFont="1" applyBorder="1"/>
    <xf numFmtId="0" fontId="2" fillId="0" borderId="10" xfId="0" applyFont="1" applyBorder="1"/>
    <xf numFmtId="0" fontId="2" fillId="0" borderId="23" xfId="0" applyFont="1" applyBorder="1"/>
    <xf numFmtId="0" fontId="12" fillId="4" borderId="22" xfId="0" applyFont="1" applyFill="1" applyBorder="1" applyAlignment="1">
      <alignment horizontal="center" vertical="center"/>
    </xf>
    <xf numFmtId="2" fontId="12" fillId="4" borderId="5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2" fillId="0" borderId="9" xfId="0" applyFont="1" applyFill="1" applyBorder="1"/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8" fillId="7" borderId="22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6" fillId="3" borderId="45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center" wrapText="1"/>
    </xf>
    <xf numFmtId="0" fontId="5" fillId="4" borderId="21" xfId="0" applyFont="1" applyFill="1" applyBorder="1" applyAlignment="1">
      <alignment horizontal="left" vertical="center" wrapText="1"/>
    </xf>
    <xf numFmtId="0" fontId="18" fillId="7" borderId="21" xfId="0" applyFont="1" applyFill="1" applyBorder="1" applyAlignment="1">
      <alignment horizontal="left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7" borderId="21" xfId="0" applyFont="1" applyFill="1" applyBorder="1" applyAlignment="1">
      <alignment horizontal="center" vertical="center" wrapText="1"/>
    </xf>
    <xf numFmtId="0" fontId="6" fillId="3" borderId="35" xfId="0" applyNumberFormat="1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31" xfId="0" applyFont="1" applyBorder="1" applyAlignment="1">
      <alignment wrapText="1"/>
    </xf>
    <xf numFmtId="0" fontId="1" fillId="0" borderId="49" xfId="0" applyFont="1" applyBorder="1" applyAlignment="1">
      <alignment horizontal="center" wrapText="1"/>
    </xf>
    <xf numFmtId="0" fontId="16" fillId="0" borderId="7" xfId="0" applyFont="1" applyBorder="1" applyAlignment="1">
      <alignment horizontal="center" wrapText="1"/>
    </xf>
    <xf numFmtId="0" fontId="1" fillId="7" borderId="11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justify" vertical="top" wrapText="1"/>
    </xf>
    <xf numFmtId="0" fontId="2" fillId="0" borderId="50" xfId="0" applyFont="1" applyBorder="1"/>
    <xf numFmtId="0" fontId="1" fillId="0" borderId="2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 wrapText="1"/>
    </xf>
    <xf numFmtId="0" fontId="12" fillId="3" borderId="35" xfId="0" applyFont="1" applyFill="1" applyBorder="1" applyAlignment="1">
      <alignment horizontal="center" vertical="center" wrapText="1"/>
    </xf>
    <xf numFmtId="0" fontId="12" fillId="3" borderId="37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justify"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2" fillId="4" borderId="5" xfId="0" applyFont="1" applyFill="1" applyBorder="1" applyAlignment="1">
      <alignment horizontal="left" vertical="center" wrapText="1"/>
    </xf>
    <xf numFmtId="0" fontId="1" fillId="0" borderId="26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164" fontId="1" fillId="0" borderId="32" xfId="0" applyNumberFormat="1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2" fillId="7" borderId="5" xfId="0" applyFont="1" applyFill="1" applyBorder="1" applyAlignment="1">
      <alignment horizontal="center"/>
    </xf>
    <xf numFmtId="0" fontId="12" fillId="8" borderId="5" xfId="0" applyFont="1" applyFill="1" applyBorder="1" applyAlignment="1">
      <alignment horizontal="center"/>
    </xf>
    <xf numFmtId="0" fontId="12" fillId="8" borderId="21" xfId="0" applyFont="1" applyFill="1" applyBorder="1" applyAlignment="1">
      <alignment horizontal="center"/>
    </xf>
    <xf numFmtId="0" fontId="12" fillId="8" borderId="9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7" fillId="7" borderId="7" xfId="0" applyFont="1" applyFill="1" applyBorder="1" applyAlignment="1">
      <alignment horizontal="center"/>
    </xf>
    <xf numFmtId="0" fontId="7" fillId="7" borderId="21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6" fillId="8" borderId="5" xfId="0" applyFont="1" applyFill="1" applyBorder="1" applyAlignment="1">
      <alignment horizontal="center"/>
    </xf>
    <xf numFmtId="0" fontId="6" fillId="8" borderId="21" xfId="0" applyFont="1" applyFill="1" applyBorder="1" applyAlignment="1">
      <alignment horizontal="center"/>
    </xf>
    <xf numFmtId="0" fontId="6" fillId="8" borderId="9" xfId="0" applyFont="1" applyFill="1" applyBorder="1" applyAlignment="1">
      <alignment horizontal="center"/>
    </xf>
    <xf numFmtId="0" fontId="1" fillId="0" borderId="14" xfId="0" applyFont="1" applyBorder="1" applyAlignment="1">
      <alignment horizontal="center" wrapText="1"/>
    </xf>
    <xf numFmtId="0" fontId="1" fillId="0" borderId="52" xfId="0" applyFont="1" applyBorder="1" applyAlignment="1">
      <alignment horizontal="center" wrapText="1"/>
    </xf>
    <xf numFmtId="0" fontId="1" fillId="0" borderId="60" xfId="0" applyFont="1" applyBorder="1" applyAlignment="1">
      <alignment horizontal="center" wrapText="1"/>
    </xf>
    <xf numFmtId="0" fontId="1" fillId="0" borderId="61" xfId="0" applyFont="1" applyBorder="1" applyAlignment="1">
      <alignment horizontal="center" wrapText="1"/>
    </xf>
    <xf numFmtId="0" fontId="1" fillId="0" borderId="54" xfId="0" applyFont="1" applyBorder="1" applyAlignment="1">
      <alignment horizontal="center" wrapText="1"/>
    </xf>
    <xf numFmtId="0" fontId="1" fillId="0" borderId="62" xfId="0" applyFont="1" applyBorder="1" applyAlignment="1">
      <alignment horizontal="center" wrapText="1"/>
    </xf>
    <xf numFmtId="0" fontId="1" fillId="0" borderId="51" xfId="0" applyFont="1" applyBorder="1" applyAlignment="1">
      <alignment horizontal="center" wrapText="1"/>
    </xf>
    <xf numFmtId="0" fontId="1" fillId="4" borderId="25" xfId="0" applyFont="1" applyFill="1" applyBorder="1" applyAlignment="1">
      <alignment horizontal="left" wrapText="1"/>
    </xf>
    <xf numFmtId="0" fontId="4" fillId="4" borderId="17" xfId="0" applyFont="1" applyFill="1" applyBorder="1" applyAlignment="1">
      <alignment horizontal="center" vertical="center" wrapText="1"/>
    </xf>
    <xf numFmtId="2" fontId="4" fillId="4" borderId="65" xfId="0" applyNumberFormat="1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left" wrapText="1"/>
    </xf>
    <xf numFmtId="0" fontId="4" fillId="2" borderId="66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2" fontId="1" fillId="2" borderId="57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0" borderId="68" xfId="0" applyFont="1" applyFill="1" applyBorder="1" applyAlignment="1">
      <alignment horizontal="center" vertical="center" wrapText="1"/>
    </xf>
    <xf numFmtId="0" fontId="1" fillId="0" borderId="69" xfId="0" applyFont="1" applyFill="1" applyBorder="1" applyAlignment="1">
      <alignment horizontal="center" vertical="center" wrapText="1"/>
    </xf>
    <xf numFmtId="0" fontId="1" fillId="2" borderId="69" xfId="0" applyFont="1" applyFill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2" fontId="4" fillId="4" borderId="69" xfId="0" applyNumberFormat="1" applyFont="1" applyFill="1" applyBorder="1" applyAlignment="1">
      <alignment horizontal="center" vertical="center" wrapText="1"/>
    </xf>
    <xf numFmtId="0" fontId="1" fillId="7" borderId="22" xfId="0" applyFont="1" applyFill="1" applyBorder="1" applyAlignment="1">
      <alignment horizontal="center" vertical="center" wrapText="1"/>
    </xf>
    <xf numFmtId="0" fontId="0" fillId="0" borderId="69" xfId="0" applyFill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 wrapText="1"/>
    </xf>
    <xf numFmtId="2" fontId="1" fillId="4" borderId="69" xfId="0" applyNumberFormat="1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0" fillId="7" borderId="69" xfId="0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 wrapText="1"/>
    </xf>
    <xf numFmtId="0" fontId="1" fillId="7" borderId="31" xfId="0" applyFont="1" applyFill="1" applyBorder="1" applyAlignment="1">
      <alignment horizontal="center" vertical="center" wrapText="1"/>
    </xf>
    <xf numFmtId="0" fontId="1" fillId="7" borderId="50" xfId="0" applyFont="1" applyFill="1" applyBorder="1" applyAlignment="1">
      <alignment horizontal="center" vertical="center" wrapText="1"/>
    </xf>
    <xf numFmtId="0" fontId="0" fillId="7" borderId="56" xfId="0" applyFill="1" applyBorder="1" applyAlignment="1">
      <alignment horizontal="center" vertical="center"/>
    </xf>
    <xf numFmtId="0" fontId="1" fillId="7" borderId="2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0" fillId="7" borderId="16" xfId="0" applyFill="1" applyBorder="1" applyAlignment="1">
      <alignment horizontal="center" vertical="center"/>
    </xf>
    <xf numFmtId="0" fontId="12" fillId="3" borderId="47" xfId="0" applyFont="1" applyFill="1" applyBorder="1" applyAlignment="1">
      <alignment horizontal="center" vertical="center" wrapText="1"/>
    </xf>
    <xf numFmtId="0" fontId="12" fillId="3" borderId="48" xfId="0" applyFont="1" applyFill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center" wrapText="1"/>
    </xf>
    <xf numFmtId="0" fontId="12" fillId="3" borderId="66" xfId="0" applyFont="1" applyFill="1" applyBorder="1" applyAlignment="1">
      <alignment horizontal="center" vertical="center" wrapText="1"/>
    </xf>
    <xf numFmtId="0" fontId="12" fillId="3" borderId="45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2" fontId="12" fillId="3" borderId="46" xfId="0" applyNumberFormat="1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2" fontId="1" fillId="4" borderId="16" xfId="0" applyNumberFormat="1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2" fontId="1" fillId="4" borderId="9" xfId="0" applyNumberFormat="1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1" fillId="7" borderId="23" xfId="0" applyFont="1" applyFill="1" applyBorder="1" applyAlignment="1">
      <alignment horizontal="center" vertical="center" wrapText="1"/>
    </xf>
    <xf numFmtId="2" fontId="6" fillId="3" borderId="71" xfId="0" applyNumberFormat="1" applyFont="1" applyFill="1" applyBorder="1" applyAlignment="1">
      <alignment horizontal="center" vertical="center" wrapText="1"/>
    </xf>
    <xf numFmtId="0" fontId="6" fillId="3" borderId="72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6" fillId="3" borderId="71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5" fillId="3" borderId="36" xfId="0" applyFont="1" applyFill="1" applyBorder="1" applyAlignment="1">
      <alignment horizontal="center" vertical="center" wrapText="1"/>
    </xf>
    <xf numFmtId="0" fontId="15" fillId="3" borderId="35" xfId="0" applyFont="1" applyFill="1" applyBorder="1" applyAlignment="1">
      <alignment horizontal="center" vertical="center" wrapText="1"/>
    </xf>
    <xf numFmtId="0" fontId="0" fillId="3" borderId="71" xfId="0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 vertical="center"/>
    </xf>
    <xf numFmtId="0" fontId="1" fillId="7" borderId="4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7" borderId="50" xfId="0" applyFont="1" applyFill="1" applyBorder="1" applyAlignment="1">
      <alignment horizontal="center" vertical="center"/>
    </xf>
    <xf numFmtId="0" fontId="12" fillId="3" borderId="40" xfId="0" applyFont="1" applyFill="1" applyBorder="1" applyAlignment="1">
      <alignment horizontal="center" vertical="center" wrapText="1"/>
    </xf>
    <xf numFmtId="0" fontId="12" fillId="3" borderId="71" xfId="0" applyFont="1" applyFill="1" applyBorder="1" applyAlignment="1">
      <alignment horizontal="center" vertical="center" wrapText="1"/>
    </xf>
    <xf numFmtId="2" fontId="12" fillId="3" borderId="71" xfId="0" applyNumberFormat="1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left" vertical="center"/>
    </xf>
    <xf numFmtId="16" fontId="2" fillId="0" borderId="7" xfId="0" applyNumberFormat="1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4" fillId="4" borderId="21" xfId="0" applyFont="1" applyFill="1" applyBorder="1" applyAlignment="1">
      <alignment wrapText="1"/>
    </xf>
    <xf numFmtId="0" fontId="12" fillId="4" borderId="9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6" fillId="4" borderId="73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0" borderId="24" xfId="0" applyFont="1" applyBorder="1" applyAlignment="1">
      <alignment vertical="top" wrapText="1"/>
    </xf>
    <xf numFmtId="0" fontId="2" fillId="0" borderId="8" xfId="0" applyFont="1" applyBorder="1"/>
    <xf numFmtId="0" fontId="2" fillId="0" borderId="14" xfId="0" applyFont="1" applyBorder="1"/>
    <xf numFmtId="0" fontId="15" fillId="3" borderId="37" xfId="0" applyFont="1" applyFill="1" applyBorder="1" applyAlignment="1">
      <alignment horizontal="center" vertical="center" wrapText="1"/>
    </xf>
    <xf numFmtId="0" fontId="15" fillId="3" borderId="40" xfId="0" applyFont="1" applyFill="1" applyBorder="1" applyAlignment="1">
      <alignment horizontal="center" vertical="center" wrapText="1"/>
    </xf>
    <xf numFmtId="2" fontId="12" fillId="3" borderId="40" xfId="0" applyNumberFormat="1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wrapText="1"/>
    </xf>
    <xf numFmtId="0" fontId="16" fillId="0" borderId="8" xfId="0" applyFont="1" applyBorder="1" applyAlignment="1">
      <alignment horizontal="center" wrapText="1"/>
    </xf>
    <xf numFmtId="0" fontId="13" fillId="0" borderId="9" xfId="0" applyFont="1" applyBorder="1"/>
    <xf numFmtId="0" fontId="4" fillId="0" borderId="8" xfId="0" applyFont="1" applyBorder="1" applyAlignment="1">
      <alignment horizontal="center" wrapText="1"/>
    </xf>
    <xf numFmtId="0" fontId="7" fillId="0" borderId="2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2" fillId="3" borderId="34" xfId="0" applyFont="1" applyFill="1" applyBorder="1" applyAlignment="1">
      <alignment horizontal="center" wrapText="1"/>
    </xf>
    <xf numFmtId="0" fontId="12" fillId="3" borderId="35" xfId="0" applyFont="1" applyFill="1" applyBorder="1" applyAlignment="1">
      <alignment horizontal="center" wrapText="1"/>
    </xf>
    <xf numFmtId="0" fontId="2" fillId="3" borderId="35" xfId="0" applyFont="1" applyFill="1" applyBorder="1" applyAlignment="1">
      <alignment horizontal="center" wrapText="1"/>
    </xf>
    <xf numFmtId="0" fontId="2" fillId="3" borderId="37" xfId="0" applyFont="1" applyFill="1" applyBorder="1" applyAlignment="1">
      <alignment horizontal="center" wrapText="1"/>
    </xf>
    <xf numFmtId="0" fontId="2" fillId="3" borderId="71" xfId="0" applyFont="1" applyFill="1" applyBorder="1" applyAlignment="1">
      <alignment horizontal="center" wrapText="1"/>
    </xf>
    <xf numFmtId="0" fontId="4" fillId="4" borderId="9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2" fillId="4" borderId="8" xfId="0" applyFont="1" applyFill="1" applyBorder="1"/>
    <xf numFmtId="0" fontId="2" fillId="4" borderId="7" xfId="0" applyFont="1" applyFill="1" applyBorder="1"/>
    <xf numFmtId="0" fontId="2" fillId="4" borderId="21" xfId="0" applyFont="1" applyFill="1" applyBorder="1"/>
    <xf numFmtId="0" fontId="1" fillId="4" borderId="9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2" fillId="0" borderId="17" xfId="0" applyFont="1" applyBorder="1"/>
    <xf numFmtId="0" fontId="2" fillId="0" borderId="19" xfId="0" applyFont="1" applyBorder="1"/>
    <xf numFmtId="0" fontId="2" fillId="0" borderId="16" xfId="0" applyFont="1" applyBorder="1"/>
    <xf numFmtId="0" fontId="4" fillId="4" borderId="22" xfId="0" applyFont="1" applyFill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2" fillId="3" borderId="36" xfId="0" applyFont="1" applyFill="1" applyBorder="1" applyAlignment="1">
      <alignment horizontal="center" wrapText="1"/>
    </xf>
    <xf numFmtId="0" fontId="12" fillId="3" borderId="37" xfId="0" applyFont="1" applyFill="1" applyBorder="1" applyAlignment="1">
      <alignment horizontal="center" wrapText="1"/>
    </xf>
    <xf numFmtId="0" fontId="12" fillId="3" borderId="3" xfId="0" applyFont="1" applyFill="1" applyBorder="1" applyAlignment="1">
      <alignment horizontal="center" wrapText="1"/>
    </xf>
    <xf numFmtId="0" fontId="12" fillId="3" borderId="71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left" vertical="center" wrapText="1"/>
    </xf>
    <xf numFmtId="164" fontId="4" fillId="4" borderId="5" xfId="0" applyNumberFormat="1" applyFont="1" applyFill="1" applyBorder="1" applyAlignment="1">
      <alignment horizontal="center" vertical="center" wrapText="1"/>
    </xf>
    <xf numFmtId="2" fontId="4" fillId="4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/>
    <xf numFmtId="2" fontId="1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1" fillId="4" borderId="5" xfId="0" applyFont="1" applyFill="1" applyBorder="1"/>
    <xf numFmtId="164" fontId="4" fillId="4" borderId="21" xfId="0" applyNumberFormat="1" applyFont="1" applyFill="1" applyBorder="1" applyAlignment="1">
      <alignment horizontal="left" vertical="top" wrapText="1"/>
    </xf>
    <xf numFmtId="164" fontId="4" fillId="4" borderId="9" xfId="0" applyNumberFormat="1" applyFont="1" applyFill="1" applyBorder="1" applyAlignment="1">
      <alignment horizontal="center" vertical="center"/>
    </xf>
    <xf numFmtId="0" fontId="4" fillId="4" borderId="5" xfId="0" applyNumberFormat="1" applyFont="1" applyFill="1" applyBorder="1" applyAlignment="1">
      <alignment horizontal="center" vertical="center"/>
    </xf>
    <xf numFmtId="2" fontId="4" fillId="4" borderId="9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64" fontId="12" fillId="3" borderId="36" xfId="0" applyNumberFormat="1" applyFont="1" applyFill="1" applyBorder="1" applyAlignment="1">
      <alignment horizontal="center" vertical="center" wrapText="1"/>
    </xf>
    <xf numFmtId="2" fontId="12" fillId="3" borderId="35" xfId="0" applyNumberFormat="1" applyFont="1" applyFill="1" applyBorder="1" applyAlignment="1">
      <alignment horizontal="center" vertical="center" wrapText="1"/>
    </xf>
    <xf numFmtId="0" fontId="12" fillId="3" borderId="38" xfId="0" applyFont="1" applyFill="1" applyBorder="1" applyAlignment="1">
      <alignment horizontal="center" vertical="center" wrapText="1"/>
    </xf>
    <xf numFmtId="2" fontId="0" fillId="0" borderId="0" xfId="0" applyNumberFormat="1"/>
    <xf numFmtId="0" fontId="11" fillId="0" borderId="32" xfId="0" applyFont="1" applyBorder="1" applyAlignment="1">
      <alignment horizontal="center" vertical="center"/>
    </xf>
    <xf numFmtId="164" fontId="2" fillId="3" borderId="71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/>
    </xf>
    <xf numFmtId="0" fontId="7" fillId="7" borderId="30" xfId="0" applyFont="1" applyFill="1" applyBorder="1" applyAlignment="1">
      <alignment horizontal="center"/>
    </xf>
    <xf numFmtId="0" fontId="7" fillId="7" borderId="31" xfId="0" applyFont="1" applyFill="1" applyBorder="1" applyAlignment="1">
      <alignment horizontal="center"/>
    </xf>
    <xf numFmtId="0" fontId="7" fillId="7" borderId="50" xfId="0" applyFont="1" applyFill="1" applyBorder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2" fontId="1" fillId="0" borderId="5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7" fillId="7" borderId="10" xfId="0" applyFont="1" applyFill="1" applyBorder="1" applyAlignment="1">
      <alignment horizontal="center"/>
    </xf>
    <xf numFmtId="0" fontId="8" fillId="7" borderId="10" xfId="0" applyFont="1" applyFill="1" applyBorder="1" applyAlignment="1">
      <alignment horizontal="center"/>
    </xf>
    <xf numFmtId="0" fontId="8" fillId="7" borderId="23" xfId="0" applyFont="1" applyFill="1" applyBorder="1" applyAlignment="1">
      <alignment horizontal="center"/>
    </xf>
    <xf numFmtId="0" fontId="8" fillId="7" borderId="12" xfId="0" applyFont="1" applyFill="1" applyBorder="1" applyAlignment="1">
      <alignment horizontal="center"/>
    </xf>
    <xf numFmtId="0" fontId="8" fillId="7" borderId="21" xfId="0" applyFont="1" applyFill="1" applyBorder="1" applyAlignment="1">
      <alignment horizontal="center"/>
    </xf>
    <xf numFmtId="2" fontId="6" fillId="7" borderId="15" xfId="0" applyNumberFormat="1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0" fontId="1" fillId="0" borderId="5" xfId="0" applyFont="1" applyBorder="1" applyAlignment="1">
      <alignment wrapText="1"/>
    </xf>
    <xf numFmtId="0" fontId="7" fillId="7" borderId="13" xfId="0" applyFont="1" applyFill="1" applyBorder="1" applyAlignment="1">
      <alignment horizontal="center"/>
    </xf>
    <xf numFmtId="0" fontId="1" fillId="0" borderId="10" xfId="0" applyFont="1" applyBorder="1" applyAlignment="1">
      <alignment wrapText="1"/>
    </xf>
    <xf numFmtId="2" fontId="6" fillId="3" borderId="5" xfId="0" applyNumberFormat="1" applyFont="1" applyFill="1" applyBorder="1" applyAlignment="1">
      <alignment horizontal="center"/>
    </xf>
    <xf numFmtId="0" fontId="7" fillId="7" borderId="15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1" fillId="0" borderId="23" xfId="0" applyFont="1" applyBorder="1" applyAlignment="1">
      <alignment wrapText="1"/>
    </xf>
    <xf numFmtId="0" fontId="6" fillId="7" borderId="9" xfId="0" applyFont="1" applyFill="1" applyBorder="1" applyAlignment="1">
      <alignment horizontal="center"/>
    </xf>
    <xf numFmtId="0" fontId="6" fillId="7" borderId="21" xfId="0" applyFont="1" applyFill="1" applyBorder="1" applyAlignment="1">
      <alignment horizontal="center"/>
    </xf>
    <xf numFmtId="0" fontId="6" fillId="7" borderId="21" xfId="0" applyFont="1" applyFill="1" applyBorder="1" applyAlignment="1">
      <alignment horizontal="center" wrapText="1"/>
    </xf>
    <xf numFmtId="0" fontId="12" fillId="8" borderId="21" xfId="0" applyFont="1" applyFill="1" applyBorder="1" applyAlignment="1">
      <alignment horizontal="center" wrapText="1"/>
    </xf>
    <xf numFmtId="0" fontId="7" fillId="3" borderId="11" xfId="0" applyFont="1" applyFill="1" applyBorder="1" applyAlignment="1">
      <alignment horizontal="center"/>
    </xf>
    <xf numFmtId="0" fontId="8" fillId="3" borderId="72" xfId="0" applyFont="1" applyFill="1" applyBorder="1" applyAlignment="1">
      <alignment horizontal="center" wrapText="1"/>
    </xf>
    <xf numFmtId="0" fontId="8" fillId="3" borderId="16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/>
    </xf>
    <xf numFmtId="164" fontId="8" fillId="3" borderId="11" xfId="0" applyNumberFormat="1" applyFont="1" applyFill="1" applyBorder="1" applyAlignment="1">
      <alignment horizontal="center"/>
    </xf>
    <xf numFmtId="2" fontId="6" fillId="3" borderId="16" xfId="0" applyNumberFormat="1" applyFont="1" applyFill="1" applyBorder="1" applyAlignment="1">
      <alignment horizontal="center"/>
    </xf>
    <xf numFmtId="0" fontId="6" fillId="7" borderId="30" xfId="0" applyFont="1" applyFill="1" applyBorder="1" applyAlignment="1">
      <alignment horizontal="center"/>
    </xf>
    <xf numFmtId="0" fontId="6" fillId="7" borderId="31" xfId="0" applyFont="1" applyFill="1" applyBorder="1" applyAlignment="1">
      <alignment horizontal="center" wrapText="1"/>
    </xf>
    <xf numFmtId="0" fontId="6" fillId="7" borderId="50" xfId="0" applyFont="1" applyFill="1" applyBorder="1" applyAlignment="1">
      <alignment horizontal="center"/>
    </xf>
    <xf numFmtId="0" fontId="7" fillId="7" borderId="26" xfId="0" applyFont="1" applyFill="1" applyBorder="1" applyAlignment="1">
      <alignment horizontal="center"/>
    </xf>
    <xf numFmtId="0" fontId="7" fillId="7" borderId="16" xfId="0" applyFont="1" applyFill="1" applyBorder="1" applyAlignment="1">
      <alignment horizontal="center"/>
    </xf>
    <xf numFmtId="0" fontId="7" fillId="7" borderId="11" xfId="0" applyFont="1" applyFill="1" applyBorder="1" applyAlignment="1">
      <alignment horizontal="center"/>
    </xf>
    <xf numFmtId="0" fontId="7" fillId="3" borderId="39" xfId="0" applyFont="1" applyFill="1" applyBorder="1" applyAlignment="1">
      <alignment horizontal="center"/>
    </xf>
    <xf numFmtId="0" fontId="8" fillId="3" borderId="37" xfId="0" applyFont="1" applyFill="1" applyBorder="1" applyAlignment="1">
      <alignment horizontal="center" wrapText="1"/>
    </xf>
    <xf numFmtId="0" fontId="6" fillId="3" borderId="36" xfId="0" applyFont="1" applyFill="1" applyBorder="1" applyAlignment="1">
      <alignment horizontal="center"/>
    </xf>
    <xf numFmtId="0" fontId="6" fillId="3" borderId="35" xfId="0" applyFont="1" applyFill="1" applyBorder="1" applyAlignment="1">
      <alignment horizontal="center"/>
    </xf>
    <xf numFmtId="0" fontId="8" fillId="3" borderId="35" xfId="0" applyFont="1" applyFill="1" applyBorder="1" applyAlignment="1">
      <alignment horizontal="center"/>
    </xf>
    <xf numFmtId="0" fontId="8" fillId="3" borderId="37" xfId="0" applyFont="1" applyFill="1" applyBorder="1" applyAlignment="1">
      <alignment horizontal="center"/>
    </xf>
    <xf numFmtId="0" fontId="7" fillId="7" borderId="24" xfId="0" applyFont="1" applyFill="1" applyBorder="1" applyAlignment="1">
      <alignment horizontal="center"/>
    </xf>
    <xf numFmtId="0" fontId="7" fillId="7" borderId="32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left" vertical="center" wrapText="1"/>
    </xf>
    <xf numFmtId="0" fontId="0" fillId="0" borderId="0" xfId="0" applyFill="1"/>
    <xf numFmtId="0" fontId="0" fillId="3" borderId="38" xfId="0" applyFill="1" applyBorder="1" applyAlignment="1">
      <alignment horizontal="center" vertical="center" wrapText="1"/>
    </xf>
    <xf numFmtId="0" fontId="2" fillId="0" borderId="16" xfId="0" applyFont="1" applyFill="1" applyBorder="1"/>
    <xf numFmtId="0" fontId="1" fillId="7" borderId="11" xfId="0" applyFont="1" applyFill="1" applyBorder="1" applyAlignment="1">
      <alignment horizontal="center"/>
    </xf>
    <xf numFmtId="0" fontId="1" fillId="7" borderId="16" xfId="0" applyFont="1" applyFill="1" applyBorder="1" applyAlignment="1">
      <alignment horizontal="center"/>
    </xf>
    <xf numFmtId="0" fontId="1" fillId="7" borderId="26" xfId="0" applyFont="1" applyFill="1" applyBorder="1" applyAlignment="1">
      <alignment horizontal="center"/>
    </xf>
    <xf numFmtId="16" fontId="1" fillId="7" borderId="11" xfId="0" applyNumberFormat="1" applyFont="1" applyFill="1" applyBorder="1" applyAlignment="1">
      <alignment horizontal="center"/>
    </xf>
    <xf numFmtId="0" fontId="1" fillId="7" borderId="26" xfId="0" applyFont="1" applyFill="1" applyBorder="1" applyAlignment="1">
      <alignment wrapText="1"/>
    </xf>
    <xf numFmtId="0" fontId="4" fillId="7" borderId="26" xfId="0" applyFont="1" applyFill="1" applyBorder="1" applyAlignment="1">
      <alignment wrapText="1"/>
    </xf>
    <xf numFmtId="0" fontId="1" fillId="7" borderId="16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26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/>
    </xf>
    <xf numFmtId="0" fontId="4" fillId="7" borderId="11" xfId="0" applyFont="1" applyFill="1" applyBorder="1" applyAlignment="1">
      <alignment horizontal="center"/>
    </xf>
    <xf numFmtId="0" fontId="4" fillId="7" borderId="16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0" fillId="3" borderId="59" xfId="0" applyFill="1" applyBorder="1" applyAlignment="1">
      <alignment horizontal="center" vertical="center" wrapText="1"/>
    </xf>
    <xf numFmtId="2" fontId="12" fillId="3" borderId="71" xfId="0" applyNumberFormat="1" applyFont="1" applyFill="1" applyBorder="1" applyAlignment="1">
      <alignment horizontal="center" wrapText="1"/>
    </xf>
    <xf numFmtId="164" fontId="7" fillId="0" borderId="7" xfId="0" applyNumberFormat="1" applyFont="1" applyBorder="1" applyAlignment="1">
      <alignment horizontal="left" vertical="top" wrapText="1"/>
    </xf>
    <xf numFmtId="164" fontId="7" fillId="0" borderId="12" xfId="0" applyNumberFormat="1" applyFont="1" applyBorder="1" applyAlignment="1">
      <alignment horizontal="left" vertical="top" wrapText="1"/>
    </xf>
    <xf numFmtId="164" fontId="7" fillId="0" borderId="74" xfId="0" applyNumberFormat="1" applyFont="1" applyBorder="1" applyAlignment="1">
      <alignment horizontal="left" vertical="top" wrapText="1"/>
    </xf>
    <xf numFmtId="164" fontId="12" fillId="3" borderId="70" xfId="0" applyNumberFormat="1" applyFont="1" applyFill="1" applyBorder="1" applyAlignment="1">
      <alignment horizontal="center" vertical="center"/>
    </xf>
    <xf numFmtId="164" fontId="12" fillId="3" borderId="72" xfId="0" applyNumberFormat="1" applyFont="1" applyFill="1" applyBorder="1" applyAlignment="1">
      <alignment horizontal="center" vertical="center"/>
    </xf>
    <xf numFmtId="164" fontId="12" fillId="3" borderId="46" xfId="0" applyNumberFormat="1" applyFont="1" applyFill="1" applyBorder="1" applyAlignment="1">
      <alignment horizontal="center" vertical="center"/>
    </xf>
    <xf numFmtId="164" fontId="2" fillId="3" borderId="70" xfId="0" applyNumberFormat="1" applyFont="1" applyFill="1" applyBorder="1" applyAlignment="1">
      <alignment horizontal="center" vertical="center"/>
    </xf>
    <xf numFmtId="164" fontId="2" fillId="3" borderId="48" xfId="0" applyNumberFormat="1" applyFont="1" applyFill="1" applyBorder="1" applyAlignment="1">
      <alignment horizontal="center" vertical="center"/>
    </xf>
    <xf numFmtId="164" fontId="2" fillId="3" borderId="72" xfId="0" applyNumberFormat="1" applyFont="1" applyFill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11" fillId="0" borderId="5" xfId="0" applyFont="1" applyBorder="1"/>
    <xf numFmtId="0" fontId="4" fillId="3" borderId="47" xfId="0" applyFont="1" applyFill="1" applyBorder="1" applyAlignment="1">
      <alignment horizontal="center" vertical="top" wrapText="1"/>
    </xf>
    <xf numFmtId="0" fontId="6" fillId="3" borderId="70" xfId="0" applyFont="1" applyFill="1" applyBorder="1" applyAlignment="1">
      <alignment horizontal="center" vertical="center" wrapText="1"/>
    </xf>
    <xf numFmtId="0" fontId="6" fillId="3" borderId="4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wrapText="1"/>
    </xf>
    <xf numFmtId="0" fontId="7" fillId="0" borderId="2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2" fontId="4" fillId="4" borderId="25" xfId="0" applyNumberFormat="1" applyFont="1" applyFill="1" applyBorder="1" applyAlignment="1">
      <alignment horizontal="center" vertical="center" wrapText="1"/>
    </xf>
    <xf numFmtId="2" fontId="4" fillId="4" borderId="11" xfId="0" applyNumberFormat="1" applyFont="1" applyFill="1" applyBorder="1" applyAlignment="1">
      <alignment horizontal="center" vertical="center" wrapText="1"/>
    </xf>
    <xf numFmtId="2" fontId="4" fillId="4" borderId="19" xfId="0" applyNumberFormat="1" applyFont="1" applyFill="1" applyBorder="1" applyAlignment="1">
      <alignment horizontal="center" vertical="center" wrapText="1"/>
    </xf>
    <xf numFmtId="2" fontId="4" fillId="4" borderId="21" xfId="0" applyNumberFormat="1" applyFont="1" applyFill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2" fontId="0" fillId="0" borderId="9" xfId="0" applyNumberFormat="1" applyBorder="1" applyAlignment="1">
      <alignment vertical="center"/>
    </xf>
    <xf numFmtId="2" fontId="4" fillId="4" borderId="22" xfId="0" applyNumberFormat="1" applyFont="1" applyFill="1" applyBorder="1" applyAlignment="1">
      <alignment horizontal="center" vertical="center" wrapText="1"/>
    </xf>
    <xf numFmtId="2" fontId="4" fillId="4" borderId="7" xfId="0" applyNumberFormat="1" applyFont="1" applyFill="1" applyBorder="1" applyAlignment="1">
      <alignment horizontal="center" vertical="center" wrapText="1"/>
    </xf>
    <xf numFmtId="2" fontId="1" fillId="0" borderId="22" xfId="0" applyNumberFormat="1" applyFont="1" applyFill="1" applyBorder="1" applyAlignment="1">
      <alignment horizontal="center" vertical="center" wrapText="1"/>
    </xf>
    <xf numFmtId="2" fontId="1" fillId="0" borderId="20" xfId="0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25" xfId="0" applyNumberFormat="1" applyFont="1" applyFill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2" fontId="0" fillId="0" borderId="15" xfId="0" applyNumberFormat="1" applyBorder="1" applyAlignment="1">
      <alignment vertical="center"/>
    </xf>
    <xf numFmtId="2" fontId="4" fillId="4" borderId="10" xfId="0" applyNumberFormat="1" applyFont="1" applyFill="1" applyBorder="1" applyAlignment="1">
      <alignment horizontal="center" vertical="center" wrapText="1"/>
    </xf>
    <xf numFmtId="2" fontId="1" fillId="4" borderId="10" xfId="0" applyNumberFormat="1" applyFont="1" applyFill="1" applyBorder="1" applyAlignment="1">
      <alignment horizontal="center" vertical="center" wrapText="1"/>
    </xf>
    <xf numFmtId="2" fontId="1" fillId="4" borderId="12" xfId="0" applyNumberFormat="1" applyFont="1" applyFill="1" applyBorder="1" applyAlignment="1">
      <alignment horizontal="center" vertical="center" wrapText="1"/>
    </xf>
    <xf numFmtId="2" fontId="1" fillId="4" borderId="21" xfId="0" applyNumberFormat="1" applyFont="1" applyFill="1" applyBorder="1" applyAlignment="1">
      <alignment horizontal="center" vertical="center" wrapText="1"/>
    </xf>
    <xf numFmtId="2" fontId="1" fillId="7" borderId="15" xfId="0" applyNumberFormat="1" applyFont="1" applyFill="1" applyBorder="1" applyAlignment="1">
      <alignment horizontal="center" vertical="center" wrapText="1"/>
    </xf>
    <xf numFmtId="2" fontId="1" fillId="7" borderId="10" xfId="0" applyNumberFormat="1" applyFont="1" applyFill="1" applyBorder="1" applyAlignment="1">
      <alignment horizontal="center" vertical="center" wrapText="1"/>
    </xf>
    <xf numFmtId="2" fontId="1" fillId="7" borderId="12" xfId="0" applyNumberFormat="1" applyFont="1" applyFill="1" applyBorder="1" applyAlignment="1">
      <alignment horizontal="center" vertical="center" wrapText="1"/>
    </xf>
    <xf numFmtId="2" fontId="1" fillId="7" borderId="31" xfId="0" applyNumberFormat="1" applyFont="1" applyFill="1" applyBorder="1" applyAlignment="1">
      <alignment horizontal="center" vertical="center" wrapText="1"/>
    </xf>
    <xf numFmtId="2" fontId="0" fillId="7" borderId="50" xfId="0" applyNumberFormat="1" applyFill="1" applyBorder="1" applyAlignment="1">
      <alignment vertical="center"/>
    </xf>
    <xf numFmtId="2" fontId="4" fillId="0" borderId="7" xfId="0" applyNumberFormat="1" applyFont="1" applyFill="1" applyBorder="1" applyAlignment="1">
      <alignment horizontal="center" vertical="center" wrapText="1"/>
    </xf>
    <xf numFmtId="2" fontId="4" fillId="0" borderId="21" xfId="0" applyNumberFormat="1" applyFont="1" applyFill="1" applyBorder="1" applyAlignment="1">
      <alignment horizontal="center" vertical="center" wrapText="1"/>
    </xf>
    <xf numFmtId="2" fontId="1" fillId="0" borderId="9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left" vertical="top" wrapText="1"/>
    </xf>
    <xf numFmtId="2" fontId="4" fillId="4" borderId="16" xfId="0" applyNumberFormat="1" applyFont="1" applyFill="1" applyBorder="1" applyAlignment="1">
      <alignment horizontal="center" vertical="center" wrapText="1"/>
    </xf>
    <xf numFmtId="164" fontId="4" fillId="4" borderId="22" xfId="0" applyNumberFormat="1" applyFont="1" applyFill="1" applyBorder="1" applyAlignment="1">
      <alignment horizontal="center" vertical="center" wrapText="1"/>
    </xf>
    <xf numFmtId="164" fontId="4" fillId="4" borderId="9" xfId="0" applyNumberFormat="1" applyFont="1" applyFill="1" applyBorder="1" applyAlignment="1">
      <alignment horizontal="center" vertical="center" wrapText="1"/>
    </xf>
    <xf numFmtId="164" fontId="1" fillId="0" borderId="22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20" xfId="0" applyNumberFormat="1" applyFont="1" applyFill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164" fontId="1" fillId="0" borderId="25" xfId="0" applyNumberFormat="1" applyFont="1" applyFill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2" fontId="6" fillId="3" borderId="10" xfId="0" applyNumberFormat="1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2" fontId="6" fillId="0" borderId="10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left" wrapText="1"/>
    </xf>
    <xf numFmtId="0" fontId="0" fillId="7" borderId="0" xfId="0" applyFill="1"/>
    <xf numFmtId="0" fontId="7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left" wrapText="1"/>
    </xf>
    <xf numFmtId="0" fontId="4" fillId="7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2" fontId="6" fillId="0" borderId="5" xfId="0" applyNumberFormat="1" applyFont="1" applyFill="1" applyBorder="1" applyAlignment="1">
      <alignment horizontal="center"/>
    </xf>
    <xf numFmtId="0" fontId="14" fillId="0" borderId="5" xfId="0" applyFont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2" fontId="14" fillId="6" borderId="5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justify" vertical="top"/>
    </xf>
    <xf numFmtId="0" fontId="1" fillId="0" borderId="5" xfId="0" applyFont="1" applyBorder="1" applyAlignment="1">
      <alignment horizontal="justify" vertical="top"/>
    </xf>
    <xf numFmtId="0" fontId="1" fillId="0" borderId="5" xfId="0" applyFont="1" applyBorder="1" applyAlignment="1">
      <alignment horizontal="justify" vertical="top" wrapText="1"/>
    </xf>
    <xf numFmtId="0" fontId="21" fillId="0" borderId="0" xfId="0" applyFont="1" applyFill="1"/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5" xfId="0" applyFont="1" applyBorder="1" applyAlignment="1">
      <alignment horizontal="left" wrapText="1"/>
    </xf>
    <xf numFmtId="0" fontId="1" fillId="0" borderId="47" xfId="0" applyFont="1" applyBorder="1" applyAlignment="1">
      <alignment horizontal="center" wrapText="1"/>
    </xf>
    <xf numFmtId="0" fontId="8" fillId="3" borderId="66" xfId="0" applyFont="1" applyFill="1" applyBorder="1" applyAlignment="1">
      <alignment horizontal="center" vertical="center" wrapText="1"/>
    </xf>
    <xf numFmtId="0" fontId="6" fillId="3" borderId="47" xfId="0" applyFont="1" applyFill="1" applyBorder="1" applyAlignment="1">
      <alignment horizontal="center" wrapText="1"/>
    </xf>
    <xf numFmtId="0" fontId="6" fillId="3" borderId="48" xfId="0" applyFont="1" applyFill="1" applyBorder="1" applyAlignment="1">
      <alignment horizontal="center" wrapText="1"/>
    </xf>
    <xf numFmtId="0" fontId="1" fillId="3" borderId="48" xfId="0" applyFont="1" applyFill="1" applyBorder="1" applyAlignment="1">
      <alignment horizontal="center" wrapText="1"/>
    </xf>
    <xf numFmtId="0" fontId="1" fillId="3" borderId="66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2" fontId="6" fillId="3" borderId="36" xfId="0" applyNumberFormat="1" applyFont="1" applyFill="1" applyBorder="1" applyAlignment="1">
      <alignment horizontal="center" vertical="center" wrapText="1"/>
    </xf>
    <xf numFmtId="2" fontId="6" fillId="3" borderId="35" xfId="0" applyNumberFormat="1" applyFont="1" applyFill="1" applyBorder="1" applyAlignment="1">
      <alignment horizontal="center" vertical="center" wrapText="1"/>
    </xf>
    <xf numFmtId="2" fontId="6" fillId="3" borderId="38" xfId="0" applyNumberFormat="1" applyFont="1" applyFill="1" applyBorder="1" applyAlignment="1">
      <alignment horizontal="center" vertical="center" wrapText="1"/>
    </xf>
    <xf numFmtId="2" fontId="6" fillId="3" borderId="37" xfId="0" applyNumberFormat="1" applyFont="1" applyFill="1" applyBorder="1" applyAlignment="1">
      <alignment horizontal="center" vertical="center" wrapText="1"/>
    </xf>
    <xf numFmtId="0" fontId="6" fillId="3" borderId="45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wrapText="1"/>
    </xf>
    <xf numFmtId="2" fontId="4" fillId="3" borderId="50" xfId="0" applyNumberFormat="1" applyFont="1" applyFill="1" applyBorder="1" applyAlignment="1">
      <alignment horizontal="center" wrapText="1"/>
    </xf>
    <xf numFmtId="2" fontId="12" fillId="3" borderId="40" xfId="0" applyNumberFormat="1" applyFont="1" applyFill="1" applyBorder="1" applyAlignment="1">
      <alignment horizontal="center" wrapText="1"/>
    </xf>
    <xf numFmtId="4" fontId="12" fillId="3" borderId="70" xfId="0" applyNumberFormat="1" applyFont="1" applyFill="1" applyBorder="1" applyAlignment="1">
      <alignment horizontal="center" vertical="center"/>
    </xf>
    <xf numFmtId="2" fontId="6" fillId="3" borderId="40" xfId="0" applyNumberFormat="1" applyFont="1" applyFill="1" applyBorder="1" applyAlignment="1">
      <alignment horizontal="center"/>
    </xf>
    <xf numFmtId="2" fontId="8" fillId="6" borderId="5" xfId="0" applyNumberFormat="1" applyFont="1" applyFill="1" applyBorder="1" applyAlignment="1">
      <alignment horizontal="center" vertical="center" wrapText="1"/>
    </xf>
    <xf numFmtId="0" fontId="1" fillId="0" borderId="65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/>
    </xf>
    <xf numFmtId="0" fontId="2" fillId="4" borderId="26" xfId="0" applyFont="1" applyFill="1" applyBorder="1" applyAlignment="1">
      <alignment horizontal="center" vertical="center"/>
    </xf>
    <xf numFmtId="0" fontId="2" fillId="0" borderId="5" xfId="0" applyFont="1" applyFill="1" applyBorder="1"/>
    <xf numFmtId="0" fontId="8" fillId="3" borderId="7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2" fontId="12" fillId="4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left" vertical="center"/>
    </xf>
    <xf numFmtId="0" fontId="12" fillId="4" borderId="14" xfId="0" applyFont="1" applyFill="1" applyBorder="1" applyAlignment="1">
      <alignment horizontal="left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center" vertical="center" wrapText="1"/>
    </xf>
    <xf numFmtId="2" fontId="1" fillId="2" borderId="27" xfId="0" applyNumberFormat="1" applyFont="1" applyFill="1" applyBorder="1" applyAlignment="1">
      <alignment horizontal="center" vertical="center" wrapText="1"/>
    </xf>
    <xf numFmtId="0" fontId="0" fillId="0" borderId="17" xfId="0" applyBorder="1"/>
    <xf numFmtId="2" fontId="0" fillId="0" borderId="0" xfId="0" applyNumberFormat="1" applyFill="1"/>
    <xf numFmtId="0" fontId="0" fillId="9" borderId="0" xfId="0" applyFill="1"/>
    <xf numFmtId="0" fontId="14" fillId="10" borderId="34" xfId="0" applyFont="1" applyFill="1" applyBorder="1" applyAlignment="1">
      <alignment horizontal="center" vertical="center" wrapText="1"/>
    </xf>
    <xf numFmtId="0" fontId="14" fillId="10" borderId="35" xfId="0" applyFont="1" applyFill="1" applyBorder="1" applyAlignment="1">
      <alignment horizontal="center" vertical="center" wrapText="1"/>
    </xf>
    <xf numFmtId="2" fontId="14" fillId="10" borderId="35" xfId="0" applyNumberFormat="1" applyFont="1" applyFill="1" applyBorder="1" applyAlignment="1">
      <alignment horizontal="center" vertical="center" wrapText="1"/>
    </xf>
    <xf numFmtId="2" fontId="8" fillId="10" borderId="37" xfId="0" applyNumberFormat="1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12" xfId="0" applyFont="1" applyBorder="1" applyAlignment="1">
      <alignment horizontal="justify" vertical="top" wrapText="1"/>
    </xf>
    <xf numFmtId="0" fontId="4" fillId="4" borderId="26" xfId="0" applyFont="1" applyFill="1" applyBorder="1" applyAlignment="1">
      <alignment wrapText="1"/>
    </xf>
    <xf numFmtId="0" fontId="6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wrapText="1"/>
    </xf>
    <xf numFmtId="0" fontId="0" fillId="11" borderId="0" xfId="0" applyFill="1"/>
    <xf numFmtId="2" fontId="25" fillId="11" borderId="0" xfId="0" applyNumberFormat="1" applyFont="1" applyFill="1"/>
    <xf numFmtId="0" fontId="14" fillId="0" borderId="0" xfId="0" applyFont="1" applyFill="1" applyBorder="1" applyAlignment="1">
      <alignment horizontal="center" vertical="center" wrapText="1"/>
    </xf>
    <xf numFmtId="2" fontId="14" fillId="0" borderId="0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16" fillId="0" borderId="17" xfId="0" applyFont="1" applyBorder="1" applyAlignment="1">
      <alignment horizontal="center" wrapText="1"/>
    </xf>
    <xf numFmtId="0" fontId="4" fillId="0" borderId="7" xfId="0" applyFont="1" applyBorder="1" applyAlignment="1">
      <alignment horizontal="left" wrapText="1"/>
    </xf>
    <xf numFmtId="0" fontId="1" fillId="0" borderId="7" xfId="0" applyFont="1" applyBorder="1" applyAlignment="1">
      <alignment wrapText="1"/>
    </xf>
    <xf numFmtId="0" fontId="1" fillId="0" borderId="9" xfId="0" applyFont="1" applyBorder="1" applyAlignment="1">
      <alignment horizontal="center"/>
    </xf>
    <xf numFmtId="0" fontId="6" fillId="3" borderId="70" xfId="0" applyFont="1" applyFill="1" applyBorder="1" applyAlignment="1">
      <alignment horizontal="center" wrapText="1"/>
    </xf>
    <xf numFmtId="0" fontId="1" fillId="0" borderId="2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20" xfId="0" applyFont="1" applyBorder="1" applyAlignment="1">
      <alignment horizontal="center" wrapText="1"/>
    </xf>
    <xf numFmtId="0" fontId="0" fillId="12" borderId="0" xfId="0" applyFill="1"/>
    <xf numFmtId="0" fontId="7" fillId="0" borderId="30" xfId="0" applyFont="1" applyFill="1" applyBorder="1" applyAlignment="1">
      <alignment horizontal="center"/>
    </xf>
    <xf numFmtId="16" fontId="11" fillId="0" borderId="10" xfId="0" applyNumberFormat="1" applyFont="1" applyFill="1" applyBorder="1"/>
    <xf numFmtId="2" fontId="6" fillId="4" borderId="73" xfId="0" applyNumberFormat="1" applyFont="1" applyFill="1" applyBorder="1" applyAlignment="1">
      <alignment horizontal="center" vertical="center"/>
    </xf>
    <xf numFmtId="0" fontId="1" fillId="0" borderId="32" xfId="0" applyFont="1" applyBorder="1" applyAlignment="1">
      <alignment horizontal="center" wrapText="1"/>
    </xf>
    <xf numFmtId="0" fontId="16" fillId="0" borderId="15" xfId="0" applyFont="1" applyBorder="1" applyAlignment="1">
      <alignment horizontal="center"/>
    </xf>
    <xf numFmtId="0" fontId="4" fillId="0" borderId="0" xfId="0" applyFont="1" applyBorder="1" applyAlignment="1">
      <alignment wrapText="1"/>
    </xf>
    <xf numFmtId="0" fontId="4" fillId="0" borderId="22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26" fillId="0" borderId="13" xfId="0" applyFont="1" applyBorder="1" applyAlignment="1">
      <alignment horizontal="center" wrapText="1"/>
    </xf>
    <xf numFmtId="0" fontId="26" fillId="0" borderId="18" xfId="0" applyFont="1" applyBorder="1" applyAlignment="1">
      <alignment horizontal="center" wrapText="1"/>
    </xf>
    <xf numFmtId="0" fontId="26" fillId="0" borderId="0" xfId="0" applyFont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4" fillId="0" borderId="32" xfId="0" applyFont="1" applyBorder="1" applyAlignment="1">
      <alignment horizontal="center" wrapText="1"/>
    </xf>
    <xf numFmtId="0" fontId="26" fillId="0" borderId="10" xfId="0" applyFont="1" applyBorder="1" applyAlignment="1">
      <alignment horizont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0" xfId="0" applyFont="1" applyFill="1" applyBorder="1" applyAlignment="1">
      <alignment horizontal="center" vertical="center" wrapText="1"/>
    </xf>
    <xf numFmtId="0" fontId="1" fillId="7" borderId="18" xfId="0" applyFont="1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/>
    </xf>
    <xf numFmtId="0" fontId="18" fillId="7" borderId="5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/>
    </xf>
    <xf numFmtId="164" fontId="7" fillId="0" borderId="45" xfId="0" applyNumberFormat="1" applyFont="1" applyBorder="1" applyAlignment="1">
      <alignment horizontal="left" vertical="top" wrapText="1"/>
    </xf>
    <xf numFmtId="0" fontId="1" fillId="0" borderId="18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/>
    <xf numFmtId="164" fontId="7" fillId="0" borderId="5" xfId="0" applyNumberFormat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justify" vertical="top" wrapText="1"/>
    </xf>
    <xf numFmtId="0" fontId="4" fillId="0" borderId="16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justify" vertical="top" wrapText="1"/>
    </xf>
    <xf numFmtId="16" fontId="1" fillId="0" borderId="5" xfId="0" applyNumberFormat="1" applyFont="1" applyFill="1" applyBorder="1"/>
    <xf numFmtId="0" fontId="1" fillId="0" borderId="0" xfId="0" applyFont="1" applyBorder="1" applyAlignment="1">
      <alignment horizontal="center" vertical="center" wrapText="1"/>
    </xf>
    <xf numFmtId="164" fontId="11" fillId="0" borderId="5" xfId="0" applyNumberFormat="1" applyFont="1" applyBorder="1" applyAlignment="1">
      <alignment horizontal="center" vertical="center"/>
    </xf>
    <xf numFmtId="165" fontId="12" fillId="3" borderId="70" xfId="0" applyNumberFormat="1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 wrapText="1"/>
    </xf>
    <xf numFmtId="0" fontId="4" fillId="2" borderId="67" xfId="0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164" fontId="6" fillId="4" borderId="25" xfId="0" applyNumberFormat="1" applyFont="1" applyFill="1" applyBorder="1" applyAlignment="1">
      <alignment horizontal="center" vertical="center" wrapText="1"/>
    </xf>
    <xf numFmtId="164" fontId="6" fillId="4" borderId="11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3" borderId="48" xfId="0" applyFont="1" applyFill="1" applyBorder="1" applyAlignment="1">
      <alignment horizontal="center" wrapText="1"/>
    </xf>
    <xf numFmtId="0" fontId="4" fillId="3" borderId="66" xfId="0" applyFont="1" applyFill="1" applyBorder="1" applyAlignment="1">
      <alignment horizontal="center" wrapText="1"/>
    </xf>
    <xf numFmtId="0" fontId="4" fillId="3" borderId="30" xfId="0" applyFont="1" applyFill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7" fillId="7" borderId="15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23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3" fillId="7" borderId="21" xfId="0" applyFont="1" applyFill="1" applyBorder="1" applyAlignment="1">
      <alignment horizontal="center" vertical="center"/>
    </xf>
    <xf numFmtId="1" fontId="12" fillId="8" borderId="9" xfId="0" applyNumberFormat="1" applyFont="1" applyFill="1" applyBorder="1" applyAlignment="1">
      <alignment horizontal="center"/>
    </xf>
    <xf numFmtId="1" fontId="6" fillId="8" borderId="9" xfId="0" applyNumberFormat="1" applyFont="1" applyFill="1" applyBorder="1" applyAlignment="1">
      <alignment horizontal="center"/>
    </xf>
    <xf numFmtId="1" fontId="6" fillId="3" borderId="16" xfId="0" applyNumberFormat="1" applyFont="1" applyFill="1" applyBorder="1" applyAlignment="1">
      <alignment horizontal="center"/>
    </xf>
    <xf numFmtId="1" fontId="6" fillId="3" borderId="40" xfId="0" applyNumberFormat="1" applyFont="1" applyFill="1" applyBorder="1" applyAlignment="1">
      <alignment horizontal="center"/>
    </xf>
    <xf numFmtId="1" fontId="6" fillId="3" borderId="10" xfId="0" applyNumberFormat="1" applyFont="1" applyFill="1" applyBorder="1" applyAlignment="1">
      <alignment horizontal="center"/>
    </xf>
    <xf numFmtId="1" fontId="6" fillId="3" borderId="5" xfId="0" applyNumberFormat="1" applyFont="1" applyFill="1" applyBorder="1" applyAlignment="1">
      <alignment horizontal="center"/>
    </xf>
    <xf numFmtId="1" fontId="4" fillId="3" borderId="50" xfId="0" applyNumberFormat="1" applyFont="1" applyFill="1" applyBorder="1" applyAlignment="1">
      <alignment horizontal="center" wrapText="1"/>
    </xf>
    <xf numFmtId="0" fontId="7" fillId="0" borderId="10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164" fontId="4" fillId="7" borderId="5" xfId="0" applyNumberFormat="1" applyFont="1" applyFill="1" applyBorder="1" applyAlignment="1">
      <alignment horizontal="center" vertical="center" wrapText="1"/>
    </xf>
    <xf numFmtId="164" fontId="1" fillId="7" borderId="5" xfId="0" applyNumberFormat="1" applyFont="1" applyFill="1" applyBorder="1" applyAlignment="1">
      <alignment horizontal="center" vertical="center" wrapText="1"/>
    </xf>
    <xf numFmtId="0" fontId="29" fillId="7" borderId="0" xfId="0" applyFont="1" applyFill="1"/>
    <xf numFmtId="0" fontId="13" fillId="0" borderId="69" xfId="0" applyFont="1" applyBorder="1"/>
    <xf numFmtId="0" fontId="13" fillId="0" borderId="77" xfId="0" applyFont="1" applyBorder="1"/>
    <xf numFmtId="0" fontId="1" fillId="0" borderId="33" xfId="0" applyFont="1" applyBorder="1" applyAlignment="1">
      <alignment horizontal="center" wrapText="1"/>
    </xf>
    <xf numFmtId="0" fontId="1" fillId="0" borderId="75" xfId="0" applyFont="1" applyFill="1" applyBorder="1" applyAlignment="1">
      <alignment horizontal="left" wrapText="1"/>
    </xf>
    <xf numFmtId="2" fontId="4" fillId="2" borderId="27" xfId="0" applyNumberFormat="1" applyFont="1" applyFill="1" applyBorder="1" applyAlignment="1">
      <alignment horizontal="center" vertical="center" wrapText="1"/>
    </xf>
    <xf numFmtId="16" fontId="1" fillId="0" borderId="22" xfId="0" applyNumberFormat="1" applyFont="1" applyBorder="1" applyAlignment="1">
      <alignment horizontal="center" wrapText="1"/>
    </xf>
    <xf numFmtId="0" fontId="1" fillId="0" borderId="27" xfId="0" applyFont="1" applyBorder="1" applyAlignment="1">
      <alignment horizontal="center" vertical="center" wrapText="1"/>
    </xf>
    <xf numFmtId="0" fontId="1" fillId="7" borderId="22" xfId="0" applyFont="1" applyFill="1" applyBorder="1" applyAlignment="1">
      <alignment horizontal="left" wrapText="1"/>
    </xf>
    <xf numFmtId="0" fontId="1" fillId="0" borderId="22" xfId="0" applyFont="1" applyBorder="1" applyAlignment="1">
      <alignment horizontal="left" wrapText="1"/>
    </xf>
    <xf numFmtId="0" fontId="1" fillId="0" borderId="28" xfId="0" applyFont="1" applyBorder="1" applyAlignment="1">
      <alignment horizontal="left" wrapText="1"/>
    </xf>
    <xf numFmtId="16" fontId="1" fillId="7" borderId="22" xfId="0" applyNumberFormat="1" applyFont="1" applyFill="1" applyBorder="1" applyAlignment="1">
      <alignment horizontal="center" wrapText="1"/>
    </xf>
    <xf numFmtId="2" fontId="1" fillId="7" borderId="27" xfId="0" applyNumberFormat="1" applyFont="1" applyFill="1" applyBorder="1" applyAlignment="1">
      <alignment horizontal="center" vertical="center" wrapText="1"/>
    </xf>
    <xf numFmtId="16" fontId="4" fillId="0" borderId="22" xfId="0" applyNumberFormat="1" applyFont="1" applyBorder="1" applyAlignment="1">
      <alignment horizontal="center" wrapText="1"/>
    </xf>
    <xf numFmtId="16" fontId="1" fillId="0" borderId="28" xfId="0" applyNumberFormat="1" applyFont="1" applyBorder="1" applyAlignment="1">
      <alignment horizontal="center" wrapText="1"/>
    </xf>
    <xf numFmtId="0" fontId="1" fillId="0" borderId="33" xfId="0" applyFont="1" applyFill="1" applyBorder="1" applyAlignment="1">
      <alignment horizontal="left" wrapText="1"/>
    </xf>
    <xf numFmtId="0" fontId="1" fillId="0" borderId="41" xfId="0" applyFont="1" applyBorder="1" applyAlignment="1">
      <alignment horizontal="center" vertical="center" wrapText="1"/>
    </xf>
    <xf numFmtId="16" fontId="1" fillId="0" borderId="28" xfId="0" applyNumberFormat="1" applyFont="1" applyFill="1" applyBorder="1" applyAlignment="1">
      <alignment horizontal="center" wrapText="1"/>
    </xf>
    <xf numFmtId="0" fontId="4" fillId="0" borderId="22" xfId="0" applyNumberFormat="1" applyFont="1" applyBorder="1" applyAlignment="1">
      <alignment horizontal="center" wrapText="1"/>
    </xf>
    <xf numFmtId="0" fontId="1" fillId="0" borderId="65" xfId="0" applyFont="1" applyBorder="1" applyAlignment="1">
      <alignment horizontal="center" vertical="center" wrapText="1"/>
    </xf>
    <xf numFmtId="0" fontId="1" fillId="0" borderId="22" xfId="0" applyNumberFormat="1" applyFont="1" applyBorder="1" applyAlignment="1">
      <alignment horizontal="center" wrapText="1"/>
    </xf>
    <xf numFmtId="2" fontId="4" fillId="4" borderId="27" xfId="0" applyNumberFormat="1" applyFont="1" applyFill="1" applyBorder="1" applyAlignment="1">
      <alignment horizontal="center" vertical="center" wrapText="1"/>
    </xf>
    <xf numFmtId="0" fontId="1" fillId="7" borderId="73" xfId="0" applyFont="1" applyFill="1" applyBorder="1" applyAlignment="1">
      <alignment horizontal="left" wrapText="1"/>
    </xf>
    <xf numFmtId="0" fontId="1" fillId="4" borderId="20" xfId="0" applyFont="1" applyFill="1" applyBorder="1" applyAlignment="1">
      <alignment horizontal="left" wrapText="1"/>
    </xf>
    <xf numFmtId="2" fontId="4" fillId="4" borderId="41" xfId="0" applyNumberFormat="1" applyFont="1" applyFill="1" applyBorder="1" applyAlignment="1">
      <alignment horizontal="center" vertical="center" wrapText="1"/>
    </xf>
    <xf numFmtId="0" fontId="1" fillId="7" borderId="28" xfId="0" applyFont="1" applyFill="1" applyBorder="1" applyAlignment="1">
      <alignment horizontal="left" wrapText="1"/>
    </xf>
    <xf numFmtId="0" fontId="1" fillId="0" borderId="28" xfId="0" applyFont="1" applyFill="1" applyBorder="1" applyAlignment="1">
      <alignment horizontal="left" wrapText="1"/>
    </xf>
    <xf numFmtId="0" fontId="1" fillId="0" borderId="27" xfId="0" applyFont="1" applyFill="1" applyBorder="1" applyAlignment="1">
      <alignment horizontal="center" vertical="center" wrapText="1"/>
    </xf>
    <xf numFmtId="0" fontId="1" fillId="4" borderId="75" xfId="0" applyFont="1" applyFill="1" applyBorder="1" applyAlignment="1">
      <alignment horizontal="left" wrapText="1"/>
    </xf>
    <xf numFmtId="0" fontId="1" fillId="4" borderId="41" xfId="0" applyFont="1" applyFill="1" applyBorder="1" applyAlignment="1">
      <alignment horizontal="center" vertical="center" wrapText="1"/>
    </xf>
    <xf numFmtId="0" fontId="1" fillId="0" borderId="73" xfId="0" applyFont="1" applyFill="1" applyBorder="1" applyAlignment="1">
      <alignment horizontal="left" wrapText="1"/>
    </xf>
    <xf numFmtId="0" fontId="1" fillId="0" borderId="65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left" wrapText="1"/>
    </xf>
    <xf numFmtId="0" fontId="1" fillId="2" borderId="41" xfId="0" applyFont="1" applyFill="1" applyBorder="1" applyAlignment="1">
      <alignment horizontal="center" vertical="center" wrapText="1"/>
    </xf>
    <xf numFmtId="14" fontId="1" fillId="0" borderId="28" xfId="0" applyNumberFormat="1" applyFont="1" applyFill="1" applyBorder="1" applyAlignment="1">
      <alignment horizontal="left" wrapText="1"/>
    </xf>
    <xf numFmtId="16" fontId="1" fillId="0" borderId="28" xfId="0" applyNumberFormat="1" applyFont="1" applyFill="1" applyBorder="1" applyAlignment="1">
      <alignment horizontal="left" wrapText="1"/>
    </xf>
    <xf numFmtId="0" fontId="1" fillId="4" borderId="28" xfId="0" applyFont="1" applyFill="1" applyBorder="1" applyAlignment="1">
      <alignment horizontal="left" wrapText="1"/>
    </xf>
    <xf numFmtId="0" fontId="1" fillId="4" borderId="22" xfId="0" applyFont="1" applyFill="1" applyBorder="1" applyAlignment="1">
      <alignment horizontal="center" wrapText="1"/>
    </xf>
    <xf numFmtId="0" fontId="1" fillId="0" borderId="28" xfId="0" applyFont="1" applyFill="1" applyBorder="1" applyAlignment="1">
      <alignment horizontal="center" wrapText="1"/>
    </xf>
    <xf numFmtId="0" fontId="1" fillId="0" borderId="75" xfId="0" applyFont="1" applyFill="1" applyBorder="1" applyAlignment="1">
      <alignment horizontal="center" wrapText="1"/>
    </xf>
    <xf numFmtId="0" fontId="1" fillId="7" borderId="22" xfId="0" applyFont="1" applyFill="1" applyBorder="1" applyAlignment="1">
      <alignment horizontal="center" wrapText="1"/>
    </xf>
    <xf numFmtId="14" fontId="1" fillId="7" borderId="22" xfId="0" applyNumberFormat="1" applyFont="1" applyFill="1" applyBorder="1" applyAlignment="1">
      <alignment horizontal="center" wrapText="1"/>
    </xf>
    <xf numFmtId="14" fontId="1" fillId="0" borderId="22" xfId="0" applyNumberFormat="1" applyFont="1" applyBorder="1" applyAlignment="1">
      <alignment horizont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right"/>
    </xf>
    <xf numFmtId="0" fontId="12" fillId="0" borderId="22" xfId="0" applyFont="1" applyBorder="1"/>
    <xf numFmtId="0" fontId="0" fillId="0" borderId="22" xfId="0" applyBorder="1"/>
    <xf numFmtId="0" fontId="15" fillId="0" borderId="22" xfId="0" applyFont="1" applyBorder="1"/>
    <xf numFmtId="0" fontId="4" fillId="0" borderId="22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78" xfId="0" applyFont="1" applyBorder="1" applyAlignment="1">
      <alignment horizontal="center" vertical="center"/>
    </xf>
    <xf numFmtId="14" fontId="1" fillId="0" borderId="22" xfId="0" applyNumberFormat="1" applyFont="1" applyBorder="1" applyAlignment="1">
      <alignment horizontal="center" vertical="top" wrapText="1"/>
    </xf>
    <xf numFmtId="0" fontId="4" fillId="0" borderId="22" xfId="0" applyFont="1" applyFill="1" applyBorder="1" applyAlignment="1">
      <alignment horizontal="left" vertical="center" wrapText="1"/>
    </xf>
    <xf numFmtId="0" fontId="1" fillId="0" borderId="22" xfId="0" applyFont="1" applyBorder="1" applyAlignment="1">
      <alignment vertical="top" wrapText="1"/>
    </xf>
    <xf numFmtId="0" fontId="1" fillId="0" borderId="22" xfId="0" applyNumberFormat="1" applyFont="1" applyBorder="1" applyAlignment="1">
      <alignment horizontal="center" vertical="top" wrapText="1"/>
    </xf>
    <xf numFmtId="0" fontId="4" fillId="0" borderId="22" xfId="0" applyNumberFormat="1" applyFont="1" applyBorder="1" applyAlignment="1">
      <alignment horizontal="center" vertical="top" wrapText="1"/>
    </xf>
    <xf numFmtId="0" fontId="2" fillId="0" borderId="22" xfId="0" applyFont="1" applyFill="1" applyBorder="1" applyAlignment="1">
      <alignment horizontal="left" vertical="center"/>
    </xf>
    <xf numFmtId="16" fontId="2" fillId="0" borderId="22" xfId="0" applyNumberFormat="1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left" vertical="center"/>
    </xf>
    <xf numFmtId="0" fontId="0" fillId="0" borderId="22" xfId="0" applyFill="1" applyBorder="1"/>
    <xf numFmtId="0" fontId="11" fillId="0" borderId="22" xfId="0" applyFont="1" applyFill="1" applyBorder="1"/>
    <xf numFmtId="0" fontId="4" fillId="0" borderId="22" xfId="0" applyFont="1" applyBorder="1"/>
    <xf numFmtId="0" fontId="1" fillId="0" borderId="22" xfId="0" applyFont="1" applyBorder="1"/>
    <xf numFmtId="14" fontId="1" fillId="0" borderId="22" xfId="0" applyNumberFormat="1" applyFont="1" applyBorder="1"/>
    <xf numFmtId="0" fontId="12" fillId="4" borderId="22" xfId="0" applyFont="1" applyFill="1" applyBorder="1" applyAlignment="1">
      <alignment horizontal="left" vertical="center" wrapText="1"/>
    </xf>
    <xf numFmtId="0" fontId="1" fillId="0" borderId="22" xfId="0" applyNumberFormat="1" applyFont="1" applyFill="1" applyBorder="1"/>
    <xf numFmtId="16" fontId="1" fillId="0" borderId="22" xfId="0" applyNumberFormat="1" applyFont="1" applyFill="1" applyBorder="1"/>
    <xf numFmtId="0" fontId="1" fillId="0" borderId="22" xfId="0" applyFont="1" applyFill="1" applyBorder="1"/>
    <xf numFmtId="0" fontId="4" fillId="4" borderId="22" xfId="0" applyFont="1" applyFill="1" applyBorder="1"/>
    <xf numFmtId="0" fontId="2" fillId="0" borderId="22" xfId="0" applyFont="1" applyBorder="1"/>
    <xf numFmtId="0" fontId="6" fillId="7" borderId="22" xfId="0" applyFont="1" applyFill="1" applyBorder="1" applyAlignment="1">
      <alignment horizontal="center"/>
    </xf>
    <xf numFmtId="0" fontId="7" fillId="7" borderId="22" xfId="0" applyFont="1" applyFill="1" applyBorder="1" applyAlignment="1">
      <alignment horizontal="center"/>
    </xf>
    <xf numFmtId="0" fontId="1" fillId="7" borderId="22" xfId="0" applyFont="1" applyFill="1" applyBorder="1" applyAlignment="1">
      <alignment horizontal="center"/>
    </xf>
    <xf numFmtId="16" fontId="1" fillId="7" borderId="22" xfId="0" applyNumberFormat="1" applyFont="1" applyFill="1" applyBorder="1" applyAlignment="1">
      <alignment horizontal="center"/>
    </xf>
    <xf numFmtId="0" fontId="4" fillId="7" borderId="22" xfId="0" applyFont="1" applyFill="1" applyBorder="1" applyAlignment="1">
      <alignment horizontal="center"/>
    </xf>
    <xf numFmtId="2" fontId="7" fillId="7" borderId="22" xfId="0" applyNumberFormat="1" applyFont="1" applyFill="1" applyBorder="1" applyAlignment="1">
      <alignment horizontal="center" wrapText="1"/>
    </xf>
    <xf numFmtId="2" fontId="1" fillId="7" borderId="22" xfId="0" applyNumberFormat="1" applyFont="1" applyFill="1" applyBorder="1" applyAlignment="1">
      <alignment horizontal="center" wrapText="1"/>
    </xf>
    <xf numFmtId="0" fontId="7" fillId="0" borderId="22" xfId="0" applyFont="1" applyFill="1" applyBorder="1" applyAlignment="1">
      <alignment horizontal="center"/>
    </xf>
    <xf numFmtId="0" fontId="0" fillId="0" borderId="68" xfId="0" applyBorder="1"/>
    <xf numFmtId="0" fontId="0" fillId="0" borderId="69" xfId="0" applyBorder="1"/>
    <xf numFmtId="0" fontId="16" fillId="0" borderId="69" xfId="0" applyFont="1" applyBorder="1" applyAlignment="1">
      <alignment horizontal="center"/>
    </xf>
    <xf numFmtId="0" fontId="16" fillId="0" borderId="82" xfId="0" applyFont="1" applyBorder="1" applyAlignment="1">
      <alignment horizontal="center"/>
    </xf>
    <xf numFmtId="2" fontId="4" fillId="3" borderId="56" xfId="0" applyNumberFormat="1" applyFont="1" applyFill="1" applyBorder="1" applyAlignment="1">
      <alignment horizontal="center" wrapText="1"/>
    </xf>
    <xf numFmtId="0" fontId="4" fillId="0" borderId="83" xfId="0" applyFont="1" applyBorder="1" applyAlignment="1">
      <alignment horizontal="left" wrapText="1"/>
    </xf>
    <xf numFmtId="0" fontId="1" fillId="0" borderId="21" xfId="0" applyFont="1" applyBorder="1" applyAlignment="1">
      <alignment horizontal="left" wrapText="1"/>
    </xf>
    <xf numFmtId="0" fontId="4" fillId="0" borderId="21" xfId="0" applyFont="1" applyBorder="1" applyAlignment="1">
      <alignment horizontal="left" wrapText="1"/>
    </xf>
    <xf numFmtId="0" fontId="4" fillId="0" borderId="21" xfId="0" applyFont="1" applyBorder="1" applyAlignment="1">
      <alignment wrapText="1"/>
    </xf>
    <xf numFmtId="0" fontId="8" fillId="3" borderId="71" xfId="0" applyFont="1" applyFill="1" applyBorder="1" applyAlignment="1">
      <alignment horizontal="center" vertical="center" wrapText="1"/>
    </xf>
    <xf numFmtId="0" fontId="1" fillId="4" borderId="81" xfId="0" applyFont="1" applyFill="1" applyBorder="1" applyAlignment="1">
      <alignment horizontal="left" wrapText="1"/>
    </xf>
    <xf numFmtId="0" fontId="5" fillId="4" borderId="83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1" fillId="7" borderId="21" xfId="0" applyFont="1" applyFill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5" fillId="4" borderId="24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left" vertical="center" wrapText="1"/>
    </xf>
    <xf numFmtId="0" fontId="4" fillId="4" borderId="24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4" fillId="4" borderId="21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wrapText="1"/>
    </xf>
    <xf numFmtId="0" fontId="4" fillId="3" borderId="29" xfId="0" applyFont="1" applyFill="1" applyBorder="1" applyAlignment="1">
      <alignment horizontal="center" vertical="top" wrapText="1"/>
    </xf>
    <xf numFmtId="0" fontId="6" fillId="3" borderId="31" xfId="0" applyFont="1" applyFill="1" applyBorder="1" applyAlignment="1">
      <alignment horizontal="left" vertical="center" wrapText="1"/>
    </xf>
    <xf numFmtId="0" fontId="1" fillId="7" borderId="27" xfId="0" applyFont="1" applyFill="1" applyBorder="1" applyAlignment="1">
      <alignment horizontal="center" vertical="center" wrapText="1"/>
    </xf>
    <xf numFmtId="0" fontId="12" fillId="3" borderId="31" xfId="0" applyFont="1" applyFill="1" applyBorder="1" applyAlignment="1">
      <alignment horizontal="center" vertical="center" wrapText="1"/>
    </xf>
    <xf numFmtId="2" fontId="4" fillId="7" borderId="27" xfId="0" applyNumberFormat="1" applyFont="1" applyFill="1" applyBorder="1" applyAlignment="1">
      <alignment horizontal="center" vertical="center" wrapText="1"/>
    </xf>
    <xf numFmtId="2" fontId="4" fillId="0" borderId="27" xfId="0" applyNumberFormat="1" applyFont="1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/>
    </xf>
    <xf numFmtId="0" fontId="0" fillId="7" borderId="27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2" fontId="1" fillId="4" borderId="27" xfId="0" applyNumberFormat="1" applyFont="1" applyFill="1" applyBorder="1" applyAlignment="1">
      <alignment horizontal="center" vertical="center" wrapText="1"/>
    </xf>
    <xf numFmtId="2" fontId="12" fillId="3" borderId="27" xfId="0" applyNumberFormat="1" applyFont="1" applyFill="1" applyBorder="1" applyAlignment="1">
      <alignment horizontal="center" vertical="center" wrapText="1"/>
    </xf>
    <xf numFmtId="0" fontId="6" fillId="7" borderId="22" xfId="0" applyFont="1" applyFill="1" applyBorder="1" applyAlignment="1">
      <alignment horizontal="center" vertical="center" wrapText="1"/>
    </xf>
    <xf numFmtId="0" fontId="9" fillId="4" borderId="83" xfId="0" applyFont="1" applyFill="1" applyBorder="1" applyAlignment="1">
      <alignment horizontal="left" vertical="top" wrapText="1"/>
    </xf>
    <xf numFmtId="0" fontId="9" fillId="7" borderId="21" xfId="0" applyFont="1" applyFill="1" applyBorder="1" applyAlignment="1">
      <alignment horizontal="left" vertical="top" wrapText="1"/>
    </xf>
    <xf numFmtId="0" fontId="10" fillId="0" borderId="21" xfId="0" applyFont="1" applyFill="1" applyBorder="1" applyAlignment="1">
      <alignment horizontal="left" vertical="top" wrapText="1"/>
    </xf>
    <xf numFmtId="0" fontId="10" fillId="7" borderId="21" xfId="0" applyFont="1" applyFill="1" applyBorder="1" applyAlignment="1">
      <alignment horizontal="left" vertical="top" wrapText="1"/>
    </xf>
    <xf numFmtId="0" fontId="10" fillId="7" borderId="21" xfId="0" applyFont="1" applyFill="1" applyBorder="1" applyAlignment="1">
      <alignment horizontal="left" vertical="center" wrapText="1"/>
    </xf>
    <xf numFmtId="0" fontId="1" fillId="0" borderId="29" xfId="0" applyFont="1" applyBorder="1" applyAlignment="1">
      <alignment horizontal="center" wrapText="1"/>
    </xf>
    <xf numFmtId="0" fontId="6" fillId="3" borderId="31" xfId="0" applyFont="1" applyFill="1" applyBorder="1" applyAlignment="1">
      <alignment horizontal="center" vertical="center" wrapText="1"/>
    </xf>
    <xf numFmtId="164" fontId="4" fillId="7" borderId="22" xfId="0" applyNumberFormat="1" applyFont="1" applyFill="1" applyBorder="1" applyAlignment="1">
      <alignment horizontal="center" vertical="center" wrapText="1"/>
    </xf>
    <xf numFmtId="164" fontId="1" fillId="7" borderId="22" xfId="0" applyNumberFormat="1" applyFont="1" applyFill="1" applyBorder="1" applyAlignment="1">
      <alignment horizontal="center" vertical="center" wrapText="1"/>
    </xf>
    <xf numFmtId="164" fontId="4" fillId="0" borderId="22" xfId="0" applyNumberFormat="1" applyFont="1" applyFill="1" applyBorder="1" applyAlignment="1">
      <alignment horizontal="center" vertical="center" wrapText="1"/>
    </xf>
    <xf numFmtId="2" fontId="1" fillId="4" borderId="68" xfId="0" applyNumberFormat="1" applyFont="1" applyFill="1" applyBorder="1" applyAlignment="1">
      <alignment horizontal="center" vertical="center" wrapText="1"/>
    </xf>
    <xf numFmtId="2" fontId="1" fillId="7" borderId="69" xfId="0" applyNumberFormat="1" applyFont="1" applyFill="1" applyBorder="1" applyAlignment="1">
      <alignment horizontal="center" vertical="center" wrapText="1"/>
    </xf>
    <xf numFmtId="2" fontId="1" fillId="4" borderId="69" xfId="0" applyNumberFormat="1" applyFont="1" applyFill="1" applyBorder="1" applyAlignment="1">
      <alignment horizontal="center" vertical="center"/>
    </xf>
    <xf numFmtId="2" fontId="1" fillId="7" borderId="69" xfId="0" applyNumberFormat="1" applyFont="1" applyFill="1" applyBorder="1" applyAlignment="1">
      <alignment horizontal="center" vertical="center"/>
    </xf>
    <xf numFmtId="2" fontId="0" fillId="7" borderId="69" xfId="0" applyNumberFormat="1" applyFill="1" applyBorder="1" applyAlignment="1">
      <alignment vertical="center"/>
    </xf>
    <xf numFmtId="164" fontId="4" fillId="4" borderId="21" xfId="0" applyNumberFormat="1" applyFont="1" applyFill="1" applyBorder="1" applyAlignment="1">
      <alignment horizontal="center" vertical="center" wrapText="1"/>
    </xf>
    <xf numFmtId="164" fontId="4" fillId="7" borderId="21" xfId="0" applyNumberFormat="1" applyFont="1" applyFill="1" applyBorder="1" applyAlignment="1">
      <alignment horizontal="center" vertical="center" wrapText="1"/>
    </xf>
    <xf numFmtId="164" fontId="1" fillId="7" borderId="21" xfId="0" applyNumberFormat="1" applyFont="1" applyFill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center" vertical="center" wrapText="1"/>
    </xf>
    <xf numFmtId="2" fontId="4" fillId="0" borderId="22" xfId="0" applyNumberFormat="1" applyFont="1" applyFill="1" applyBorder="1" applyAlignment="1">
      <alignment horizontal="center" vertical="center" wrapText="1"/>
    </xf>
    <xf numFmtId="0" fontId="4" fillId="0" borderId="83" xfId="0" applyFont="1" applyBorder="1" applyAlignment="1">
      <alignment wrapText="1"/>
    </xf>
    <xf numFmtId="0" fontId="4" fillId="0" borderId="21" xfId="0" applyFont="1" applyBorder="1" applyAlignment="1">
      <alignment horizontal="justify" wrapText="1"/>
    </xf>
    <xf numFmtId="0" fontId="1" fillId="0" borderId="21" xfId="0" applyFont="1" applyBorder="1" applyAlignment="1">
      <alignment horizontal="justify" wrapText="1"/>
    </xf>
    <xf numFmtId="0" fontId="4" fillId="0" borderId="27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6" fillId="3" borderId="27" xfId="0" applyFont="1" applyFill="1" applyBorder="1" applyAlignment="1">
      <alignment horizontal="center" vertical="center" wrapText="1"/>
    </xf>
    <xf numFmtId="0" fontId="5" fillId="7" borderId="81" xfId="0" applyFont="1" applyFill="1" applyBorder="1" applyAlignment="1">
      <alignment horizontal="center" wrapText="1"/>
    </xf>
    <xf numFmtId="0" fontId="5" fillId="7" borderId="83" xfId="0" applyFont="1" applyFill="1" applyBorder="1" applyAlignment="1">
      <alignment vertical="top" wrapText="1"/>
    </xf>
    <xf numFmtId="0" fontId="4" fillId="0" borderId="21" xfId="0" applyFont="1" applyBorder="1" applyAlignment="1">
      <alignment horizontal="justify" vertical="top"/>
    </xf>
    <xf numFmtId="0" fontId="4" fillId="0" borderId="21" xfId="0" applyFont="1" applyBorder="1" applyAlignment="1">
      <alignment horizontal="left"/>
    </xf>
    <xf numFmtId="0" fontId="0" fillId="3" borderId="29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 wrapText="1"/>
    </xf>
    <xf numFmtId="0" fontId="17" fillId="7" borderId="68" xfId="0" applyFont="1" applyFill="1" applyBorder="1" applyAlignment="1">
      <alignment horizontal="center" vertical="center" wrapText="1"/>
    </xf>
    <xf numFmtId="0" fontId="6" fillId="0" borderId="69" xfId="0" applyFont="1" applyFill="1" applyBorder="1" applyAlignment="1">
      <alignment horizontal="center" vertical="center" wrapText="1"/>
    </xf>
    <xf numFmtId="0" fontId="6" fillId="0" borderId="69" xfId="0" applyFont="1" applyBorder="1" applyAlignment="1">
      <alignment horizontal="center" vertical="center"/>
    </xf>
    <xf numFmtId="2" fontId="12" fillId="3" borderId="56" xfId="0" applyNumberFormat="1" applyFont="1" applyFill="1" applyBorder="1" applyAlignment="1">
      <alignment horizontal="center" vertical="center" wrapText="1"/>
    </xf>
    <xf numFmtId="0" fontId="12" fillId="0" borderId="81" xfId="0" applyFont="1" applyBorder="1"/>
    <xf numFmtId="0" fontId="4" fillId="0" borderId="83" xfId="0" applyFont="1" applyBorder="1" applyAlignment="1">
      <alignment horizontal="justify" vertical="center"/>
    </xf>
    <xf numFmtId="0" fontId="1" fillId="0" borderId="21" xfId="0" applyFont="1" applyBorder="1" applyAlignment="1">
      <alignment horizontal="justify" vertical="center"/>
    </xf>
    <xf numFmtId="0" fontId="4" fillId="0" borderId="21" xfId="0" applyFont="1" applyBorder="1" applyAlignment="1">
      <alignment horizontal="justify" vertical="center"/>
    </xf>
    <xf numFmtId="0" fontId="0" fillId="3" borderId="29" xfId="0" applyFont="1" applyFill="1" applyBorder="1"/>
    <xf numFmtId="0" fontId="12" fillId="0" borderId="6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" fillId="4" borderId="81" xfId="0" applyFont="1" applyFill="1" applyBorder="1" applyAlignment="1">
      <alignment horizontal="center" vertical="top" wrapText="1"/>
    </xf>
    <xf numFmtId="0" fontId="4" fillId="4" borderId="83" xfId="0" applyFont="1" applyFill="1" applyBorder="1" applyAlignment="1">
      <alignment horizontal="justify" vertical="top" wrapText="1"/>
    </xf>
    <xf numFmtId="0" fontId="4" fillId="7" borderId="21" xfId="0" applyFont="1" applyFill="1" applyBorder="1" applyAlignment="1">
      <alignment horizontal="justify" vertical="top" wrapText="1"/>
    </xf>
    <xf numFmtId="0" fontId="4" fillId="0" borderId="21" xfId="0" applyFont="1" applyBorder="1" applyAlignment="1">
      <alignment horizontal="justify" vertical="top" wrapText="1"/>
    </xf>
    <xf numFmtId="0" fontId="4" fillId="7" borderId="21" xfId="0" applyFont="1" applyFill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1" fillId="4" borderId="21" xfId="0" applyFont="1" applyFill="1" applyBorder="1" applyAlignment="1">
      <alignment horizontal="justify" vertical="top" wrapText="1"/>
    </xf>
    <xf numFmtId="0" fontId="2" fillId="3" borderId="29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2" fontId="7" fillId="4" borderId="68" xfId="0" applyNumberFormat="1" applyFont="1" applyFill="1" applyBorder="1" applyAlignment="1">
      <alignment horizontal="center" vertical="center" wrapText="1"/>
    </xf>
    <xf numFmtId="2" fontId="7" fillId="7" borderId="69" xfId="0" applyNumberFormat="1" applyFont="1" applyFill="1" applyBorder="1" applyAlignment="1">
      <alignment horizontal="center" vertical="center" wrapText="1"/>
    </xf>
    <xf numFmtId="2" fontId="7" fillId="4" borderId="69" xfId="0" applyNumberFormat="1" applyFont="1" applyFill="1" applyBorder="1" applyAlignment="1">
      <alignment horizontal="center" vertical="center" wrapText="1"/>
    </xf>
    <xf numFmtId="2" fontId="7" fillId="4" borderId="69" xfId="0" applyNumberFormat="1" applyFont="1" applyFill="1" applyBorder="1" applyAlignment="1">
      <alignment horizontal="center" vertical="center"/>
    </xf>
    <xf numFmtId="0" fontId="7" fillId="7" borderId="69" xfId="0" applyFont="1" applyFill="1" applyBorder="1" applyAlignment="1">
      <alignment horizontal="center" vertical="center"/>
    </xf>
    <xf numFmtId="0" fontId="12" fillId="4" borderId="81" xfId="0" applyFont="1" applyFill="1" applyBorder="1" applyAlignment="1">
      <alignment horizontal="left" vertical="center"/>
    </xf>
    <xf numFmtId="0" fontId="1" fillId="0" borderId="21" xfId="0" applyFont="1" applyBorder="1" applyAlignment="1">
      <alignment vertical="top" wrapText="1"/>
    </xf>
    <xf numFmtId="0" fontId="9" fillId="4" borderId="21" xfId="0" applyFont="1" applyFill="1" applyBorder="1" applyAlignment="1">
      <alignment vertical="center" wrapText="1"/>
    </xf>
    <xf numFmtId="0" fontId="1" fillId="0" borderId="21" xfId="0" applyFont="1" applyFill="1" applyBorder="1" applyAlignment="1">
      <alignment horizontal="justify" vertical="top"/>
    </xf>
    <xf numFmtId="0" fontId="11" fillId="3" borderId="29" xfId="0" applyFont="1" applyFill="1" applyBorder="1"/>
    <xf numFmtId="0" fontId="6" fillId="0" borderId="22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6" fillId="0" borderId="69" xfId="0" applyFont="1" applyFill="1" applyBorder="1" applyAlignment="1">
      <alignment horizontal="center" vertical="center"/>
    </xf>
    <xf numFmtId="0" fontId="7" fillId="0" borderId="69" xfId="0" applyFont="1" applyFill="1" applyBorder="1" applyAlignment="1">
      <alignment horizontal="center" vertical="center"/>
    </xf>
    <xf numFmtId="0" fontId="2" fillId="0" borderId="69" xfId="0" applyFont="1" applyFill="1" applyBorder="1"/>
    <xf numFmtId="0" fontId="2" fillId="0" borderId="69" xfId="0" applyFont="1" applyBorder="1"/>
    <xf numFmtId="0" fontId="4" fillId="0" borderId="81" xfId="0" applyFont="1" applyBorder="1"/>
    <xf numFmtId="164" fontId="4" fillId="0" borderId="21" xfId="0" applyNumberFormat="1" applyFont="1" applyBorder="1" applyAlignment="1">
      <alignment horizontal="left" vertical="top" wrapText="1"/>
    </xf>
    <xf numFmtId="164" fontId="7" fillId="0" borderId="21" xfId="0" applyNumberFormat="1" applyFont="1" applyBorder="1" applyAlignment="1">
      <alignment horizontal="left" vertical="top" wrapText="1"/>
    </xf>
    <xf numFmtId="0" fontId="0" fillId="3" borderId="29" xfId="0" applyFill="1" applyBorder="1"/>
    <xf numFmtId="164" fontId="12" fillId="3" borderId="31" xfId="0" applyNumberFormat="1" applyFont="1" applyFill="1" applyBorder="1" applyAlignment="1">
      <alignment horizontal="center" vertical="top" wrapText="1"/>
    </xf>
    <xf numFmtId="164" fontId="6" fillId="0" borderId="22" xfId="0" applyNumberFormat="1" applyFont="1" applyBorder="1" applyAlignment="1">
      <alignment horizontal="center" vertical="center"/>
    </xf>
    <xf numFmtId="164" fontId="7" fillId="0" borderId="22" xfId="0" applyNumberFormat="1" applyFont="1" applyBorder="1" applyAlignment="1">
      <alignment horizontal="center" vertical="center"/>
    </xf>
    <xf numFmtId="164" fontId="12" fillId="3" borderId="29" xfId="0" applyNumberFormat="1" applyFont="1" applyFill="1" applyBorder="1" applyAlignment="1">
      <alignment horizontal="center" vertical="center"/>
    </xf>
    <xf numFmtId="164" fontId="12" fillId="3" borderId="30" xfId="0" applyNumberFormat="1" applyFont="1" applyFill="1" applyBorder="1" applyAlignment="1">
      <alignment horizontal="center" vertical="center"/>
    </xf>
    <xf numFmtId="164" fontId="12" fillId="3" borderId="31" xfId="0" applyNumberFormat="1" applyFont="1" applyFill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11" fillId="0" borderId="69" xfId="0" applyFont="1" applyBorder="1"/>
    <xf numFmtId="0" fontId="12" fillId="4" borderId="81" xfId="0" applyFont="1" applyFill="1" applyBorder="1" applyAlignment="1">
      <alignment horizontal="left" vertical="center" wrapText="1"/>
    </xf>
    <xf numFmtId="0" fontId="4" fillId="4" borderId="83" xfId="0" applyFont="1" applyFill="1" applyBorder="1" applyAlignment="1">
      <alignment horizontal="left" vertical="center" wrapText="1"/>
    </xf>
    <xf numFmtId="164" fontId="6" fillId="4" borderId="81" xfId="0" applyNumberFormat="1" applyFont="1" applyFill="1" applyBorder="1" applyAlignment="1">
      <alignment horizontal="center" vertical="center" wrapText="1"/>
    </xf>
    <xf numFmtId="164" fontId="6" fillId="4" borderId="22" xfId="0" applyNumberFormat="1" applyFont="1" applyFill="1" applyBorder="1" applyAlignment="1">
      <alignment horizontal="center" vertical="center" wrapText="1"/>
    </xf>
    <xf numFmtId="164" fontId="6" fillId="4" borderId="22" xfId="0" applyNumberFormat="1" applyFont="1" applyFill="1" applyBorder="1" applyAlignment="1">
      <alignment horizontal="center" vertical="center"/>
    </xf>
    <xf numFmtId="164" fontId="12" fillId="3" borderId="29" xfId="0" applyNumberFormat="1" applyFont="1" applyFill="1" applyBorder="1" applyAlignment="1">
      <alignment horizontal="center" vertical="center" wrapText="1"/>
    </xf>
    <xf numFmtId="2" fontId="4" fillId="4" borderId="68" xfId="0" applyNumberFormat="1" applyFont="1" applyFill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/>
    </xf>
    <xf numFmtId="2" fontId="4" fillId="4" borderId="69" xfId="0" applyNumberFormat="1" applyFont="1" applyFill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81" xfId="0" applyFont="1" applyBorder="1" applyAlignment="1">
      <alignment horizontal="right"/>
    </xf>
    <xf numFmtId="0" fontId="8" fillId="3" borderId="31" xfId="0" applyFont="1" applyFill="1" applyBorder="1" applyAlignment="1">
      <alignment horizontal="center" vertical="center" wrapText="1"/>
    </xf>
    <xf numFmtId="2" fontId="12" fillId="3" borderId="56" xfId="0" applyNumberFormat="1" applyFont="1" applyFill="1" applyBorder="1" applyAlignment="1">
      <alignment horizontal="center" wrapText="1"/>
    </xf>
    <xf numFmtId="0" fontId="12" fillId="7" borderId="81" xfId="0" applyFont="1" applyFill="1" applyBorder="1" applyAlignment="1">
      <alignment horizontal="center"/>
    </xf>
    <xf numFmtId="0" fontId="12" fillId="8" borderId="83" xfId="0" applyFont="1" applyFill="1" applyBorder="1" applyAlignment="1">
      <alignment horizontal="center"/>
    </xf>
    <xf numFmtId="0" fontId="7" fillId="3" borderId="29" xfId="0" applyFont="1" applyFill="1" applyBorder="1" applyAlignment="1">
      <alignment horizontal="center"/>
    </xf>
    <xf numFmtId="0" fontId="8" fillId="3" borderId="31" xfId="0" applyFont="1" applyFill="1" applyBorder="1" applyAlignment="1">
      <alignment horizontal="center" wrapText="1"/>
    </xf>
    <xf numFmtId="0" fontId="12" fillId="8" borderId="68" xfId="0" applyFont="1" applyFill="1" applyBorder="1" applyAlignment="1">
      <alignment horizontal="center"/>
    </xf>
    <xf numFmtId="0" fontId="7" fillId="7" borderId="69" xfId="0" applyFont="1" applyFill="1" applyBorder="1" applyAlignment="1">
      <alignment horizontal="center"/>
    </xf>
    <xf numFmtId="0" fontId="6" fillId="8" borderId="69" xfId="0" applyFont="1" applyFill="1" applyBorder="1" applyAlignment="1">
      <alignment horizontal="center"/>
    </xf>
    <xf numFmtId="2" fontId="6" fillId="3" borderId="56" xfId="0" applyNumberFormat="1" applyFont="1" applyFill="1" applyBorder="1" applyAlignment="1">
      <alignment horizontal="center"/>
    </xf>
    <xf numFmtId="0" fontId="7" fillId="7" borderId="81" xfId="0" applyFont="1" applyFill="1" applyBorder="1" applyAlignment="1">
      <alignment horizontal="center"/>
    </xf>
    <xf numFmtId="0" fontId="1" fillId="0" borderId="83" xfId="0" applyFont="1" applyBorder="1" applyAlignment="1">
      <alignment wrapText="1"/>
    </xf>
    <xf numFmtId="2" fontId="6" fillId="7" borderId="68" xfId="0" applyNumberFormat="1" applyFont="1" applyFill="1" applyBorder="1" applyAlignment="1">
      <alignment horizontal="center"/>
    </xf>
    <xf numFmtId="2" fontId="6" fillId="7" borderId="69" xfId="0" applyNumberFormat="1" applyFont="1" applyFill="1" applyBorder="1" applyAlignment="1">
      <alignment horizontal="center"/>
    </xf>
    <xf numFmtId="0" fontId="1" fillId="7" borderId="81" xfId="0" applyFont="1" applyFill="1" applyBorder="1" applyAlignment="1">
      <alignment horizontal="center"/>
    </xf>
    <xf numFmtId="0" fontId="4" fillId="7" borderId="83" xfId="0" applyFont="1" applyFill="1" applyBorder="1" applyAlignment="1">
      <alignment wrapText="1"/>
    </xf>
    <xf numFmtId="0" fontId="1" fillId="7" borderId="21" xfId="0" applyFont="1" applyFill="1" applyBorder="1" applyAlignment="1">
      <alignment wrapText="1"/>
    </xf>
    <xf numFmtId="0" fontId="4" fillId="7" borderId="21" xfId="0" applyFont="1" applyFill="1" applyBorder="1" applyAlignment="1">
      <alignment wrapText="1"/>
    </xf>
    <xf numFmtId="0" fontId="12" fillId="3" borderId="29" xfId="0" applyFont="1" applyFill="1" applyBorder="1" applyAlignment="1">
      <alignment horizontal="center" vertical="center"/>
    </xf>
    <xf numFmtId="0" fontId="12" fillId="3" borderId="30" xfId="0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0" fontId="1" fillId="7" borderId="68" xfId="0" applyFont="1" applyFill="1" applyBorder="1" applyAlignment="1">
      <alignment horizontal="center"/>
    </xf>
    <xf numFmtId="0" fontId="1" fillId="7" borderId="69" xfId="0" applyFont="1" applyFill="1" applyBorder="1" applyAlignment="1">
      <alignment horizontal="center"/>
    </xf>
    <xf numFmtId="0" fontId="4" fillId="7" borderId="81" xfId="0" applyFont="1" applyFill="1" applyBorder="1" applyAlignment="1">
      <alignment horizontal="center"/>
    </xf>
    <xf numFmtId="0" fontId="12" fillId="3" borderId="31" xfId="0" applyFont="1" applyFill="1" applyBorder="1" applyAlignment="1">
      <alignment horizontal="center" wrapText="1"/>
    </xf>
    <xf numFmtId="0" fontId="7" fillId="7" borderId="68" xfId="0" applyFont="1" applyFill="1" applyBorder="1" applyAlignment="1">
      <alignment horizontal="center"/>
    </xf>
    <xf numFmtId="0" fontId="4" fillId="0" borderId="81" xfId="0" applyFont="1" applyFill="1" applyBorder="1" applyAlignment="1">
      <alignment horizontal="center"/>
    </xf>
    <xf numFmtId="0" fontId="4" fillId="0" borderId="83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wrapText="1"/>
    </xf>
    <xf numFmtId="2" fontId="6" fillId="0" borderId="68" xfId="0" applyNumberFormat="1" applyFont="1" applyFill="1" applyBorder="1" applyAlignment="1">
      <alignment horizontal="center"/>
    </xf>
    <xf numFmtId="2" fontId="6" fillId="0" borderId="69" xfId="0" applyNumberFormat="1" applyFont="1" applyFill="1" applyBorder="1" applyAlignment="1">
      <alignment horizontal="center"/>
    </xf>
    <xf numFmtId="0" fontId="7" fillId="7" borderId="81" xfId="0" applyNumberFormat="1" applyFont="1" applyFill="1" applyBorder="1" applyAlignment="1">
      <alignment horizontal="center" wrapText="1"/>
    </xf>
    <xf numFmtId="0" fontId="1" fillId="0" borderId="21" xfId="0" applyFont="1" applyFill="1" applyBorder="1" applyAlignment="1">
      <alignment horizontal="left" wrapText="1"/>
    </xf>
    <xf numFmtId="2" fontId="24" fillId="7" borderId="68" xfId="0" applyNumberFormat="1" applyFont="1" applyFill="1" applyBorder="1" applyAlignment="1">
      <alignment horizontal="center" wrapText="1"/>
    </xf>
    <xf numFmtId="2" fontId="24" fillId="7" borderId="69" xfId="0" applyNumberFormat="1" applyFont="1" applyFill="1" applyBorder="1" applyAlignment="1">
      <alignment horizontal="center" wrapText="1"/>
    </xf>
    <xf numFmtId="0" fontId="7" fillId="0" borderId="81" xfId="0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1" fillId="0" borderId="83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164" fontId="6" fillId="7" borderId="22" xfId="0" applyNumberFormat="1" applyFont="1" applyFill="1" applyBorder="1" applyAlignment="1">
      <alignment horizontal="center"/>
    </xf>
    <xf numFmtId="0" fontId="14" fillId="0" borderId="47" xfId="0" applyFont="1" applyBorder="1" applyAlignment="1">
      <alignment horizontal="center" vertical="center" wrapText="1"/>
    </xf>
    <xf numFmtId="0" fontId="14" fillId="6" borderId="48" xfId="0" applyFont="1" applyFill="1" applyBorder="1" applyAlignment="1">
      <alignment horizontal="center" vertical="center" wrapText="1"/>
    </xf>
    <xf numFmtId="0" fontId="12" fillId="7" borderId="83" xfId="0" applyFont="1" applyFill="1" applyBorder="1" applyAlignment="1">
      <alignment horizontal="center" wrapText="1"/>
    </xf>
    <xf numFmtId="0" fontId="1" fillId="0" borderId="21" xfId="0" applyFont="1" applyFill="1" applyBorder="1" applyAlignment="1">
      <alignment horizontal="left" vertical="top" wrapText="1"/>
    </xf>
    <xf numFmtId="0" fontId="1" fillId="0" borderId="21" xfId="0" applyNumberFormat="1" applyFont="1" applyFill="1" applyBorder="1" applyAlignment="1">
      <alignment horizontal="left" vertical="top" wrapText="1"/>
    </xf>
    <xf numFmtId="0" fontId="4" fillId="0" borderId="21" xfId="0" applyFont="1" applyFill="1" applyBorder="1" applyAlignment="1">
      <alignment horizontal="center" vertical="top" wrapText="1"/>
    </xf>
    <xf numFmtId="2" fontId="8" fillId="6" borderId="72" xfId="0" applyNumberFormat="1" applyFont="1" applyFill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 vertical="center" wrapText="1"/>
    </xf>
    <xf numFmtId="164" fontId="7" fillId="0" borderId="22" xfId="0" applyNumberFormat="1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164" fontId="6" fillId="0" borderId="27" xfId="0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4" fontId="12" fillId="3" borderId="70" xfId="0" applyNumberFormat="1" applyFont="1" applyFill="1" applyBorder="1" applyAlignment="1">
      <alignment horizontal="center" vertical="center" wrapText="1"/>
    </xf>
    <xf numFmtId="164" fontId="12" fillId="3" borderId="48" xfId="0" applyNumberFormat="1" applyFont="1" applyFill="1" applyBorder="1" applyAlignment="1">
      <alignment horizontal="center" vertical="center" wrapText="1"/>
    </xf>
    <xf numFmtId="164" fontId="12" fillId="3" borderId="47" xfId="0" applyNumberFormat="1" applyFont="1" applyFill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164" fontId="7" fillId="0" borderId="27" xfId="0" applyNumberFormat="1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164" fontId="7" fillId="0" borderId="21" xfId="0" applyNumberFormat="1" applyFont="1" applyBorder="1" applyAlignment="1">
      <alignment horizontal="center" vertical="center" wrapText="1"/>
    </xf>
    <xf numFmtId="164" fontId="6" fillId="0" borderId="21" xfId="0" applyNumberFormat="1" applyFont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164" fontId="12" fillId="3" borderId="66" xfId="0" applyNumberFormat="1" applyFont="1" applyFill="1" applyBorder="1" applyAlignment="1">
      <alignment horizontal="center" vertical="center" wrapText="1"/>
    </xf>
    <xf numFmtId="164" fontId="12" fillId="3" borderId="71" xfId="0" applyNumberFormat="1" applyFont="1" applyFill="1" applyBorder="1" applyAlignment="1">
      <alignment horizontal="center" vertical="center" wrapText="1"/>
    </xf>
    <xf numFmtId="164" fontId="12" fillId="3" borderId="74" xfId="0" applyNumberFormat="1" applyFont="1" applyFill="1" applyBorder="1" applyAlignment="1">
      <alignment horizontal="center" vertical="center" wrapText="1"/>
    </xf>
    <xf numFmtId="164" fontId="6" fillId="4" borderId="16" xfId="0" applyNumberFormat="1" applyFont="1" applyFill="1" applyBorder="1" applyAlignment="1">
      <alignment horizontal="center" vertical="center" wrapText="1"/>
    </xf>
    <xf numFmtId="164" fontId="4" fillId="4" borderId="11" xfId="0" applyNumberFormat="1" applyFont="1" applyFill="1" applyBorder="1" applyAlignment="1">
      <alignment horizontal="center" vertical="center" wrapText="1"/>
    </xf>
    <xf numFmtId="164" fontId="4" fillId="4" borderId="17" xfId="0" applyNumberFormat="1" applyFont="1" applyFill="1" applyBorder="1" applyAlignment="1">
      <alignment horizontal="center" vertical="center" wrapText="1"/>
    </xf>
    <xf numFmtId="164" fontId="4" fillId="4" borderId="81" xfId="0" applyNumberFormat="1" applyFont="1" applyFill="1" applyBorder="1" applyAlignment="1">
      <alignment horizontal="center" vertical="center" wrapText="1"/>
    </xf>
    <xf numFmtId="164" fontId="6" fillId="4" borderId="80" xfId="0" applyNumberFormat="1" applyFont="1" applyFill="1" applyBorder="1" applyAlignment="1">
      <alignment horizontal="center" vertical="center" wrapText="1"/>
    </xf>
    <xf numFmtId="164" fontId="4" fillId="4" borderId="80" xfId="0" applyNumberFormat="1" applyFont="1" applyFill="1" applyBorder="1" applyAlignment="1">
      <alignment horizontal="center" vertical="center" wrapText="1"/>
    </xf>
    <xf numFmtId="164" fontId="4" fillId="4" borderId="64" xfId="0" applyNumberFormat="1" applyFont="1" applyFill="1" applyBorder="1" applyAlignment="1">
      <alignment horizontal="center" vertical="center" wrapText="1"/>
    </xf>
    <xf numFmtId="164" fontId="4" fillId="4" borderId="83" xfId="0" applyNumberFormat="1" applyFont="1" applyFill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164" fontId="4" fillId="2" borderId="22" xfId="0" applyNumberFormat="1" applyFont="1" applyFill="1" applyBorder="1" applyAlignment="1">
      <alignment horizontal="center" vertical="center" wrapText="1"/>
    </xf>
    <xf numFmtId="164" fontId="4" fillId="2" borderId="27" xfId="0" applyNumberFormat="1" applyFont="1" applyFill="1" applyBorder="1" applyAlignment="1">
      <alignment horizontal="center" vertical="center" wrapText="1"/>
    </xf>
    <xf numFmtId="164" fontId="4" fillId="2" borderId="21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4" fontId="1" fillId="2" borderId="21" xfId="0" applyNumberFormat="1" applyFont="1" applyFill="1" applyBorder="1" applyAlignment="1">
      <alignment horizontal="center" vertical="center" wrapText="1"/>
    </xf>
    <xf numFmtId="164" fontId="1" fillId="7" borderId="7" xfId="0" applyNumberFormat="1" applyFont="1" applyFill="1" applyBorder="1" applyAlignment="1">
      <alignment horizontal="center" vertical="center" wrapText="1"/>
    </xf>
    <xf numFmtId="164" fontId="1" fillId="7" borderId="9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164" fontId="1" fillId="0" borderId="21" xfId="0" applyNumberFormat="1" applyFont="1" applyFill="1" applyBorder="1" applyAlignment="1">
      <alignment horizontal="center" vertical="center" wrapText="1"/>
    </xf>
    <xf numFmtId="164" fontId="1" fillId="0" borderId="15" xfId="0" applyNumberFormat="1" applyFont="1" applyFill="1" applyBorder="1" applyAlignment="1">
      <alignment horizontal="center" vertical="center" wrapText="1"/>
    </xf>
    <xf numFmtId="164" fontId="1" fillId="0" borderId="14" xfId="0" applyNumberFormat="1" applyFont="1" applyFill="1" applyBorder="1" applyAlignment="1">
      <alignment horizontal="center" vertical="center" wrapText="1"/>
    </xf>
    <xf numFmtId="164" fontId="1" fillId="0" borderId="41" xfId="0" applyNumberFormat="1" applyFont="1" applyFill="1" applyBorder="1" applyAlignment="1">
      <alignment horizontal="center" vertical="center" wrapText="1"/>
    </xf>
    <xf numFmtId="164" fontId="10" fillId="0" borderId="5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164" fontId="10" fillId="0" borderId="5" xfId="0" applyNumberFormat="1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164" fontId="18" fillId="7" borderId="9" xfId="0" applyNumberFormat="1" applyFont="1" applyFill="1" applyBorder="1" applyAlignment="1">
      <alignment horizontal="center" vertical="center" wrapText="1"/>
    </xf>
    <xf numFmtId="164" fontId="18" fillId="7" borderId="22" xfId="0" applyNumberFormat="1" applyFont="1" applyFill="1" applyBorder="1" applyAlignment="1">
      <alignment horizontal="center" vertical="center" wrapText="1"/>
    </xf>
    <xf numFmtId="164" fontId="10" fillId="0" borderId="10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164" fontId="1" fillId="0" borderId="41" xfId="0" applyNumberFormat="1" applyFont="1" applyBorder="1" applyAlignment="1">
      <alignment horizontal="center" vertical="center" wrapText="1"/>
    </xf>
    <xf numFmtId="164" fontId="1" fillId="0" borderId="16" xfId="0" applyNumberFormat="1" applyFont="1" applyFill="1" applyBorder="1" applyAlignment="1">
      <alignment horizontal="center" vertical="center" wrapText="1"/>
    </xf>
    <xf numFmtId="164" fontId="10" fillId="0" borderId="11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164" fontId="1" fillId="0" borderId="65" xfId="0" applyNumberFormat="1" applyFont="1" applyBorder="1" applyAlignment="1">
      <alignment horizontal="center" vertical="center" wrapText="1"/>
    </xf>
    <xf numFmtId="164" fontId="17" fillId="4" borderId="9" xfId="0" applyNumberFormat="1" applyFont="1" applyFill="1" applyBorder="1" applyAlignment="1">
      <alignment horizontal="center" vertical="center" wrapText="1"/>
    </xf>
    <xf numFmtId="164" fontId="6" fillId="4" borderId="5" xfId="0" applyNumberFormat="1" applyFont="1" applyFill="1" applyBorder="1" applyAlignment="1">
      <alignment horizontal="center" vertical="center" wrapText="1"/>
    </xf>
    <xf numFmtId="164" fontId="4" fillId="4" borderId="8" xfId="0" applyNumberFormat="1" applyFont="1" applyFill="1" applyBorder="1" applyAlignment="1">
      <alignment horizontal="center" vertical="center" wrapText="1"/>
    </xf>
    <xf numFmtId="164" fontId="5" fillId="4" borderId="22" xfId="0" applyNumberFormat="1" applyFont="1" applyFill="1" applyBorder="1" applyAlignment="1">
      <alignment horizontal="center" vertical="center" wrapText="1"/>
    </xf>
    <xf numFmtId="164" fontId="4" fillId="4" borderId="27" xfId="0" applyNumberFormat="1" applyFont="1" applyFill="1" applyBorder="1" applyAlignment="1">
      <alignment horizontal="center" vertical="center" wrapText="1"/>
    </xf>
    <xf numFmtId="164" fontId="17" fillId="4" borderId="22" xfId="0" applyNumberFormat="1" applyFont="1" applyFill="1" applyBorder="1" applyAlignment="1">
      <alignment horizontal="center" vertical="center" wrapText="1"/>
    </xf>
    <xf numFmtId="164" fontId="17" fillId="2" borderId="9" xfId="0" applyNumberFormat="1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center" vertical="center" wrapText="1"/>
    </xf>
    <xf numFmtId="164" fontId="5" fillId="2" borderId="22" xfId="0" applyNumberFormat="1" applyFont="1" applyFill="1" applyBorder="1" applyAlignment="1">
      <alignment horizontal="center" vertical="center" wrapText="1"/>
    </xf>
    <xf numFmtId="164" fontId="17" fillId="2" borderId="22" xfId="0" applyNumberFormat="1" applyFont="1" applyFill="1" applyBorder="1" applyAlignment="1">
      <alignment horizontal="center" vertical="center" wrapText="1"/>
    </xf>
    <xf numFmtId="164" fontId="6" fillId="4" borderId="15" xfId="0" applyNumberFormat="1" applyFont="1" applyFill="1" applyBorder="1" applyAlignment="1">
      <alignment horizontal="center" vertical="center" wrapText="1"/>
    </xf>
    <xf numFmtId="164" fontId="6" fillId="4" borderId="10" xfId="0" applyNumberFormat="1" applyFont="1" applyFill="1" applyBorder="1" applyAlignment="1">
      <alignment horizontal="center" vertical="center" wrapText="1"/>
    </xf>
    <xf numFmtId="164" fontId="4" fillId="4" borderId="10" xfId="0" applyNumberFormat="1" applyFont="1" applyFill="1" applyBorder="1" applyAlignment="1">
      <alignment horizontal="center" vertical="center" wrapText="1"/>
    </xf>
    <xf numFmtId="164" fontId="4" fillId="4" borderId="14" xfId="0" applyNumberFormat="1" applyFont="1" applyFill="1" applyBorder="1" applyAlignment="1">
      <alignment horizontal="center" vertical="center" wrapText="1"/>
    </xf>
    <xf numFmtId="164" fontId="4" fillId="4" borderId="20" xfId="0" applyNumberFormat="1" applyFont="1" applyFill="1" applyBorder="1" applyAlignment="1">
      <alignment horizontal="center" vertical="center" wrapText="1"/>
    </xf>
    <xf numFmtId="164" fontId="4" fillId="4" borderId="41" xfId="0" applyNumberFormat="1" applyFont="1" applyFill="1" applyBorder="1" applyAlignment="1">
      <alignment horizontal="center" vertical="center" wrapText="1"/>
    </xf>
    <xf numFmtId="164" fontId="6" fillId="4" borderId="20" xfId="0" applyNumberFormat="1" applyFont="1" applyFill="1" applyBorder="1" applyAlignment="1">
      <alignment horizontal="center" vertical="center" wrapText="1"/>
    </xf>
    <xf numFmtId="164" fontId="4" fillId="4" borderId="23" xfId="0" applyNumberFormat="1" applyFont="1" applyFill="1" applyBorder="1" applyAlignment="1">
      <alignment horizontal="center" vertical="center" wrapText="1"/>
    </xf>
    <xf numFmtId="164" fontId="6" fillId="2" borderId="9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6" fillId="2" borderId="22" xfId="0" applyNumberFormat="1" applyFont="1" applyFill="1" applyBorder="1" applyAlignment="1">
      <alignment horizontal="center" vertical="center" wrapText="1"/>
    </xf>
    <xf numFmtId="164" fontId="7" fillId="7" borderId="9" xfId="0" applyNumberFormat="1" applyFont="1" applyFill="1" applyBorder="1" applyAlignment="1">
      <alignment horizontal="center" vertical="center" wrapText="1"/>
    </xf>
    <xf numFmtId="164" fontId="7" fillId="7" borderId="5" xfId="0" applyNumberFormat="1" applyFont="1" applyFill="1" applyBorder="1" applyAlignment="1">
      <alignment horizontal="center" vertical="center" wrapText="1"/>
    </xf>
    <xf numFmtId="164" fontId="7" fillId="7" borderId="22" xfId="0" applyNumberFormat="1" applyFont="1" applyFill="1" applyBorder="1" applyAlignment="1">
      <alignment horizontal="center" vertical="center" wrapText="1"/>
    </xf>
    <xf numFmtId="164" fontId="1" fillId="0" borderId="28" xfId="0" applyNumberFormat="1" applyFont="1" applyFill="1" applyBorder="1" applyAlignment="1">
      <alignment horizontal="center" vertical="center" wrapText="1"/>
    </xf>
    <xf numFmtId="164" fontId="1" fillId="0" borderId="27" xfId="0" applyNumberFormat="1" applyFont="1" applyFill="1" applyBorder="1" applyAlignment="1">
      <alignment horizontal="center" vertical="center" wrapText="1"/>
    </xf>
    <xf numFmtId="164" fontId="4" fillId="4" borderId="75" xfId="0" applyNumberFormat="1" applyFont="1" applyFill="1" applyBorder="1" applyAlignment="1">
      <alignment horizontal="center" vertical="center" wrapText="1"/>
    </xf>
    <xf numFmtId="164" fontId="1" fillId="0" borderId="17" xfId="0" applyNumberFormat="1" applyFont="1" applyFill="1" applyBorder="1" applyAlignment="1">
      <alignment horizontal="center" vertical="center" wrapText="1"/>
    </xf>
    <xf numFmtId="164" fontId="1" fillId="0" borderId="11" xfId="0" applyNumberFormat="1" applyFont="1" applyFill="1" applyBorder="1" applyAlignment="1">
      <alignment horizontal="center" vertical="center" wrapText="1"/>
    </xf>
    <xf numFmtId="164" fontId="1" fillId="0" borderId="65" xfId="0" applyNumberFormat="1" applyFont="1" applyFill="1" applyBorder="1" applyAlignment="1">
      <alignment horizontal="center" vertical="center" wrapText="1"/>
    </xf>
    <xf numFmtId="164" fontId="1" fillId="0" borderId="73" xfId="0" applyNumberFormat="1" applyFont="1" applyFill="1" applyBorder="1" applyAlignment="1">
      <alignment horizontal="center" vertical="center" wrapText="1"/>
    </xf>
    <xf numFmtId="164" fontId="1" fillId="0" borderId="26" xfId="0" applyNumberFormat="1" applyFont="1" applyFill="1" applyBorder="1" applyAlignment="1">
      <alignment horizontal="center" vertical="center" wrapText="1"/>
    </xf>
    <xf numFmtId="164" fontId="6" fillId="4" borderId="9" xfId="0" applyNumberFormat="1" applyFont="1" applyFill="1" applyBorder="1" applyAlignment="1">
      <alignment horizontal="center" vertical="center" wrapText="1"/>
    </xf>
    <xf numFmtId="164" fontId="4" fillId="2" borderId="15" xfId="0" applyNumberFormat="1" applyFont="1" applyFill="1" applyBorder="1" applyAlignment="1">
      <alignment horizontal="center" vertical="center" wrapText="1"/>
    </xf>
    <xf numFmtId="164" fontId="4" fillId="2" borderId="10" xfId="0" applyNumberFormat="1" applyFont="1" applyFill="1" applyBorder="1" applyAlignment="1">
      <alignment horizontal="center" vertical="center" wrapText="1"/>
    </xf>
    <xf numFmtId="164" fontId="4" fillId="2" borderId="14" xfId="0" applyNumberFormat="1" applyFont="1" applyFill="1" applyBorder="1" applyAlignment="1">
      <alignment horizontal="center" vertical="center" wrapText="1"/>
    </xf>
    <xf numFmtId="164" fontId="4" fillId="2" borderId="20" xfId="0" applyNumberFormat="1" applyFont="1" applyFill="1" applyBorder="1" applyAlignment="1">
      <alignment horizontal="center" vertical="center" wrapText="1"/>
    </xf>
    <xf numFmtId="164" fontId="4" fillId="2" borderId="41" xfId="0" applyNumberFormat="1" applyFont="1" applyFill="1" applyBorder="1" applyAlignment="1">
      <alignment horizontal="center" vertical="center" wrapText="1"/>
    </xf>
    <xf numFmtId="164" fontId="4" fillId="2" borderId="23" xfId="0" applyNumberFormat="1" applyFont="1" applyFill="1" applyBorder="1" applyAlignment="1">
      <alignment horizontal="center" vertical="center" wrapText="1"/>
    </xf>
    <xf numFmtId="164" fontId="6" fillId="2" borderId="10" xfId="0" applyNumberFormat="1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164" fontId="10" fillId="2" borderId="5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2" borderId="22" xfId="0" applyNumberFormat="1" applyFont="1" applyFill="1" applyBorder="1" applyAlignment="1">
      <alignment horizontal="center" vertical="center" wrapText="1"/>
    </xf>
    <xf numFmtId="164" fontId="1" fillId="2" borderId="27" xfId="0" applyNumberFormat="1" applyFont="1" applyFill="1" applyBorder="1" applyAlignment="1">
      <alignment horizontal="center" vertical="center" wrapText="1"/>
    </xf>
    <xf numFmtId="164" fontId="10" fillId="7" borderId="5" xfId="0" applyNumberFormat="1" applyFont="1" applyFill="1" applyBorder="1" applyAlignment="1">
      <alignment horizontal="center" vertical="center" wrapText="1"/>
    </xf>
    <xf numFmtId="164" fontId="4" fillId="4" borderId="65" xfId="0" applyNumberFormat="1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2" fillId="3" borderId="9" xfId="0" applyNumberFormat="1" applyFont="1" applyFill="1" applyBorder="1" applyAlignment="1">
      <alignment horizontal="center" vertical="center" wrapText="1"/>
    </xf>
    <xf numFmtId="164" fontId="12" fillId="3" borderId="5" xfId="0" applyNumberFormat="1" applyFont="1" applyFill="1" applyBorder="1" applyAlignment="1">
      <alignment horizontal="center" vertical="center" wrapText="1"/>
    </xf>
    <xf numFmtId="164" fontId="12" fillId="3" borderId="7" xfId="0" applyNumberFormat="1" applyFont="1" applyFill="1" applyBorder="1" applyAlignment="1">
      <alignment horizontal="center" vertical="center" wrapText="1"/>
    </xf>
    <xf numFmtId="164" fontId="12" fillId="3" borderId="30" xfId="0" applyNumberFormat="1" applyFont="1" applyFill="1" applyBorder="1" applyAlignment="1">
      <alignment horizontal="center" vertical="center" wrapText="1"/>
    </xf>
    <xf numFmtId="164" fontId="12" fillId="3" borderId="31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164" fontId="4" fillId="0" borderId="21" xfId="0" applyNumberFormat="1" applyFont="1" applyFill="1" applyBorder="1" applyAlignment="1">
      <alignment horizontal="center" vertical="center" wrapText="1"/>
    </xf>
    <xf numFmtId="164" fontId="4" fillId="4" borderId="7" xfId="0" applyNumberFormat="1" applyFont="1" applyFill="1" applyBorder="1" applyAlignment="1">
      <alignment horizontal="center" vertical="center" wrapText="1"/>
    </xf>
    <xf numFmtId="164" fontId="7" fillId="0" borderId="21" xfId="0" applyNumberFormat="1" applyFont="1" applyBorder="1" applyAlignment="1">
      <alignment horizontal="center" vertical="center"/>
    </xf>
    <xf numFmtId="164" fontId="6" fillId="0" borderId="81" xfId="0" applyNumberFormat="1" applyFont="1" applyBorder="1" applyAlignment="1">
      <alignment horizontal="center" vertical="center"/>
    </xf>
    <xf numFmtId="164" fontId="6" fillId="0" borderId="80" xfId="0" applyNumberFormat="1" applyFont="1" applyBorder="1" applyAlignment="1">
      <alignment horizontal="center" vertical="center"/>
    </xf>
    <xf numFmtId="164" fontId="6" fillId="0" borderId="83" xfId="0" applyNumberFormat="1" applyFont="1" applyBorder="1" applyAlignment="1">
      <alignment horizontal="center" vertical="center"/>
    </xf>
    <xf numFmtId="164" fontId="17" fillId="7" borderId="81" xfId="0" applyNumberFormat="1" applyFont="1" applyFill="1" applyBorder="1" applyAlignment="1">
      <alignment horizontal="center" vertical="center" wrapText="1"/>
    </xf>
    <xf numFmtId="164" fontId="17" fillId="7" borderId="80" xfId="0" applyNumberFormat="1" applyFont="1" applyFill="1" applyBorder="1" applyAlignment="1">
      <alignment horizontal="center" vertical="center" wrapText="1"/>
    </xf>
    <xf numFmtId="164" fontId="17" fillId="7" borderId="83" xfId="0" applyNumberFormat="1" applyFont="1" applyFill="1" applyBorder="1" applyAlignment="1">
      <alignment horizontal="center" vertical="center" wrapText="1"/>
    </xf>
    <xf numFmtId="164" fontId="7" fillId="0" borderId="22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164" fontId="7" fillId="0" borderId="21" xfId="0" applyNumberFormat="1" applyFont="1" applyFill="1" applyBorder="1" applyAlignment="1">
      <alignment horizontal="center" vertical="center" wrapText="1"/>
    </xf>
    <xf numFmtId="164" fontId="6" fillId="0" borderId="22" xfId="0" applyNumberFormat="1" applyFont="1" applyFill="1" applyBorder="1" applyAlignment="1">
      <alignment horizontal="center" vertical="center" wrapText="1"/>
    </xf>
    <xf numFmtId="164" fontId="6" fillId="0" borderId="21" xfId="0" applyNumberFormat="1" applyFont="1" applyBorder="1" applyAlignment="1">
      <alignment horizontal="center" vertical="center"/>
    </xf>
    <xf numFmtId="164" fontId="0" fillId="3" borderId="30" xfId="0" applyNumberFormat="1" applyFont="1" applyFill="1" applyBorder="1" applyAlignment="1">
      <alignment horizontal="center" vertical="center" wrapText="1"/>
    </xf>
    <xf numFmtId="164" fontId="0" fillId="3" borderId="31" xfId="0" applyNumberFormat="1" applyFont="1" applyFill="1" applyBorder="1" applyAlignment="1">
      <alignment horizontal="center" vertical="center" wrapText="1"/>
    </xf>
    <xf numFmtId="164" fontId="15" fillId="3" borderId="29" xfId="0" applyNumberFormat="1" applyFont="1" applyFill="1" applyBorder="1" applyAlignment="1">
      <alignment horizontal="center" vertical="center" wrapText="1"/>
    </xf>
    <xf numFmtId="164" fontId="15" fillId="3" borderId="30" xfId="0" applyNumberFormat="1" applyFont="1" applyFill="1" applyBorder="1" applyAlignment="1">
      <alignment horizontal="center" vertical="center" wrapText="1"/>
    </xf>
    <xf numFmtId="164" fontId="0" fillId="3" borderId="29" xfId="0" applyNumberFormat="1" applyFont="1" applyFill="1" applyBorder="1" applyAlignment="1">
      <alignment horizontal="center" vertical="center" wrapText="1"/>
    </xf>
    <xf numFmtId="164" fontId="6" fillId="4" borderId="83" xfId="0" applyNumberFormat="1" applyFont="1" applyFill="1" applyBorder="1" applyAlignment="1">
      <alignment horizontal="center" vertical="center" wrapText="1"/>
    </xf>
    <xf numFmtId="164" fontId="6" fillId="7" borderId="22" xfId="0" applyNumberFormat="1" applyFont="1" applyFill="1" applyBorder="1" applyAlignment="1">
      <alignment horizontal="center" vertical="center" wrapText="1"/>
    </xf>
    <xf numFmtId="164" fontId="6" fillId="7" borderId="5" xfId="0" applyNumberFormat="1" applyFont="1" applyFill="1" applyBorder="1" applyAlignment="1">
      <alignment horizontal="center" vertical="center" wrapText="1"/>
    </xf>
    <xf numFmtId="164" fontId="6" fillId="7" borderId="21" xfId="0" applyNumberFormat="1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 wrapText="1"/>
    </xf>
    <xf numFmtId="164" fontId="6" fillId="0" borderId="21" xfId="0" applyNumberFormat="1" applyFont="1" applyFill="1" applyBorder="1" applyAlignment="1">
      <alignment horizontal="center" vertical="center" wrapText="1"/>
    </xf>
    <xf numFmtId="164" fontId="7" fillId="4" borderId="22" xfId="0" applyNumberFormat="1" applyFont="1" applyFill="1" applyBorder="1" applyAlignment="1">
      <alignment horizontal="center" vertical="center" wrapText="1"/>
    </xf>
    <xf numFmtId="164" fontId="7" fillId="4" borderId="5" xfId="0" applyNumberFormat="1" applyFont="1" applyFill="1" applyBorder="1" applyAlignment="1">
      <alignment horizontal="center" vertical="center"/>
    </xf>
    <xf numFmtId="164" fontId="7" fillId="4" borderId="21" xfId="0" applyNumberFormat="1" applyFont="1" applyFill="1" applyBorder="1" applyAlignment="1">
      <alignment horizontal="center" vertical="center"/>
    </xf>
    <xf numFmtId="164" fontId="6" fillId="7" borderId="5" xfId="0" applyNumberFormat="1" applyFont="1" applyFill="1" applyBorder="1" applyAlignment="1">
      <alignment horizontal="center" vertical="center"/>
    </xf>
    <xf numFmtId="164" fontId="6" fillId="7" borderId="21" xfId="0" applyNumberFormat="1" applyFont="1" applyFill="1" applyBorder="1" applyAlignment="1">
      <alignment horizontal="center" vertical="center"/>
    </xf>
    <xf numFmtId="164" fontId="6" fillId="4" borderId="5" xfId="0" applyNumberFormat="1" applyFont="1" applyFill="1" applyBorder="1" applyAlignment="1">
      <alignment horizontal="center" vertical="center"/>
    </xf>
    <xf numFmtId="164" fontId="6" fillId="4" borderId="21" xfId="0" applyNumberFormat="1" applyFont="1" applyFill="1" applyBorder="1" applyAlignment="1">
      <alignment horizontal="center" vertical="center"/>
    </xf>
    <xf numFmtId="164" fontId="7" fillId="0" borderId="22" xfId="0" applyNumberFormat="1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164" fontId="7" fillId="0" borderId="21" xfId="0" applyNumberFormat="1" applyFont="1" applyFill="1" applyBorder="1" applyAlignment="1">
      <alignment horizontal="center" vertical="center"/>
    </xf>
    <xf numFmtId="164" fontId="1" fillId="0" borderId="22" xfId="0" applyNumberFormat="1" applyFont="1" applyFill="1" applyBorder="1" applyAlignment="1">
      <alignment horizontal="center" vertical="center"/>
    </xf>
    <xf numFmtId="164" fontId="1" fillId="0" borderId="5" xfId="0" applyNumberFormat="1" applyFont="1" applyFill="1" applyBorder="1" applyAlignment="1">
      <alignment horizontal="center" vertical="center"/>
    </xf>
    <xf numFmtId="164" fontId="2" fillId="0" borderId="5" xfId="0" applyNumberFormat="1" applyFont="1" applyBorder="1"/>
    <xf numFmtId="164" fontId="2" fillId="0" borderId="21" xfId="0" applyNumberFormat="1" applyFont="1" applyBorder="1"/>
    <xf numFmtId="164" fontId="6" fillId="0" borderId="22" xfId="0" applyNumberFormat="1" applyFont="1" applyFill="1" applyBorder="1" applyAlignment="1">
      <alignment horizontal="center" vertical="center"/>
    </xf>
    <xf numFmtId="164" fontId="6" fillId="4" borderId="81" xfId="0" applyNumberFormat="1" applyFont="1" applyFill="1" applyBorder="1" applyAlignment="1">
      <alignment horizontal="center" vertical="center"/>
    </xf>
    <xf numFmtId="164" fontId="6" fillId="4" borderId="80" xfId="0" applyNumberFormat="1" applyFont="1" applyFill="1" applyBorder="1" applyAlignment="1">
      <alignment horizontal="center" vertical="center"/>
    </xf>
    <xf numFmtId="164" fontId="6" fillId="4" borderId="83" xfId="0" applyNumberFormat="1" applyFont="1" applyFill="1" applyBorder="1" applyAlignment="1">
      <alignment horizontal="center" vertical="center"/>
    </xf>
    <xf numFmtId="164" fontId="27" fillId="0" borderId="5" xfId="0" applyNumberFormat="1" applyFont="1" applyBorder="1" applyAlignment="1">
      <alignment horizontal="center" vertical="center"/>
    </xf>
    <xf numFmtId="164" fontId="27" fillId="0" borderId="21" xfId="0" applyNumberFormat="1" applyFont="1" applyBorder="1" applyAlignment="1">
      <alignment horizontal="center" vertical="center"/>
    </xf>
    <xf numFmtId="164" fontId="6" fillId="4" borderId="21" xfId="0" applyNumberFormat="1" applyFont="1" applyFill="1" applyBorder="1" applyAlignment="1">
      <alignment horizontal="center" vertical="center" wrapText="1"/>
    </xf>
    <xf numFmtId="164" fontId="12" fillId="3" borderId="29" xfId="0" applyNumberFormat="1" applyFont="1" applyFill="1" applyBorder="1" applyAlignment="1">
      <alignment horizontal="center" wrapText="1"/>
    </xf>
    <xf numFmtId="164" fontId="12" fillId="3" borderId="30" xfId="0" applyNumberFormat="1" applyFont="1" applyFill="1" applyBorder="1" applyAlignment="1">
      <alignment horizontal="center" wrapText="1"/>
    </xf>
    <xf numFmtId="164" fontId="2" fillId="3" borderId="30" xfId="0" applyNumberFormat="1" applyFont="1" applyFill="1" applyBorder="1" applyAlignment="1">
      <alignment horizontal="center" wrapText="1"/>
    </xf>
    <xf numFmtId="164" fontId="2" fillId="3" borderId="31" xfId="0" applyNumberFormat="1" applyFont="1" applyFill="1" applyBorder="1" applyAlignment="1">
      <alignment horizontal="center" wrapText="1"/>
    </xf>
    <xf numFmtId="164" fontId="12" fillId="8" borderId="81" xfId="0" applyNumberFormat="1" applyFont="1" applyFill="1" applyBorder="1" applyAlignment="1">
      <alignment horizontal="center"/>
    </xf>
    <xf numFmtId="164" fontId="12" fillId="8" borderId="80" xfId="0" applyNumberFormat="1" applyFont="1" applyFill="1" applyBorder="1" applyAlignment="1">
      <alignment horizontal="center"/>
    </xf>
    <xf numFmtId="164" fontId="12" fillId="8" borderId="83" xfId="0" applyNumberFormat="1" applyFont="1" applyFill="1" applyBorder="1" applyAlignment="1">
      <alignment horizontal="center"/>
    </xf>
    <xf numFmtId="164" fontId="7" fillId="7" borderId="5" xfId="0" applyNumberFormat="1" applyFont="1" applyFill="1" applyBorder="1" applyAlignment="1">
      <alignment horizontal="center"/>
    </xf>
    <xf numFmtId="164" fontId="7" fillId="7" borderId="21" xfId="0" applyNumberFormat="1" applyFont="1" applyFill="1" applyBorder="1" applyAlignment="1">
      <alignment horizontal="center"/>
    </xf>
    <xf numFmtId="164" fontId="6" fillId="8" borderId="22" xfId="0" applyNumberFormat="1" applyFont="1" applyFill="1" applyBorder="1" applyAlignment="1">
      <alignment horizontal="center"/>
    </xf>
    <xf numFmtId="164" fontId="6" fillId="8" borderId="5" xfId="0" applyNumberFormat="1" applyFont="1" applyFill="1" applyBorder="1" applyAlignment="1">
      <alignment horizontal="center"/>
    </xf>
    <xf numFmtId="164" fontId="6" fillId="8" borderId="21" xfId="0" applyNumberFormat="1" applyFont="1" applyFill="1" applyBorder="1" applyAlignment="1">
      <alignment horizontal="center"/>
    </xf>
    <xf numFmtId="164" fontId="7" fillId="7" borderId="81" xfId="0" applyNumberFormat="1" applyFont="1" applyFill="1" applyBorder="1" applyAlignment="1">
      <alignment horizontal="center" vertical="center"/>
    </xf>
    <xf numFmtId="164" fontId="7" fillId="7" borderId="80" xfId="0" applyNumberFormat="1" applyFont="1" applyFill="1" applyBorder="1" applyAlignment="1">
      <alignment horizontal="center" vertical="center"/>
    </xf>
    <xf numFmtId="164" fontId="7" fillId="7" borderId="83" xfId="0" applyNumberFormat="1" applyFont="1" applyFill="1" applyBorder="1" applyAlignment="1">
      <alignment horizontal="center" vertical="center"/>
    </xf>
    <xf numFmtId="164" fontId="3" fillId="7" borderId="83" xfId="0" applyNumberFormat="1" applyFont="1" applyFill="1" applyBorder="1" applyAlignment="1">
      <alignment horizontal="center" vertical="center"/>
    </xf>
    <xf numFmtId="164" fontId="7" fillId="7" borderId="22" xfId="0" applyNumberFormat="1" applyFont="1" applyFill="1" applyBorder="1" applyAlignment="1">
      <alignment horizontal="center" vertical="center"/>
    </xf>
    <xf numFmtId="164" fontId="7" fillId="7" borderId="5" xfId="0" applyNumberFormat="1" applyFont="1" applyFill="1" applyBorder="1" applyAlignment="1">
      <alignment horizontal="center" vertical="center"/>
    </xf>
    <xf numFmtId="164" fontId="7" fillId="7" borderId="21" xfId="0" applyNumberFormat="1" applyFont="1" applyFill="1" applyBorder="1" applyAlignment="1">
      <alignment horizontal="center" vertical="center"/>
    </xf>
    <xf numFmtId="164" fontId="3" fillId="7" borderId="21" xfId="0" applyNumberFormat="1" applyFont="1" applyFill="1" applyBorder="1" applyAlignment="1">
      <alignment horizontal="center" vertical="center"/>
    </xf>
    <xf numFmtId="164" fontId="6" fillId="7" borderId="81" xfId="0" applyNumberFormat="1" applyFont="1" applyFill="1" applyBorder="1" applyAlignment="1">
      <alignment horizontal="center" vertical="center"/>
    </xf>
    <xf numFmtId="164" fontId="6" fillId="7" borderId="80" xfId="0" applyNumberFormat="1" applyFont="1" applyFill="1" applyBorder="1" applyAlignment="1">
      <alignment horizontal="center" vertical="center"/>
    </xf>
    <xf numFmtId="164" fontId="6" fillId="7" borderId="83" xfId="0" applyNumberFormat="1" applyFont="1" applyFill="1" applyBorder="1" applyAlignment="1">
      <alignment horizontal="center" vertical="center"/>
    </xf>
    <xf numFmtId="164" fontId="6" fillId="7" borderId="22" xfId="0" applyNumberFormat="1" applyFont="1" applyFill="1" applyBorder="1" applyAlignment="1">
      <alignment horizontal="center" vertical="center"/>
    </xf>
    <xf numFmtId="164" fontId="7" fillId="0" borderId="80" xfId="0" applyNumberFormat="1" applyFont="1" applyFill="1" applyBorder="1" applyAlignment="1">
      <alignment horizontal="center" vertical="center"/>
    </xf>
    <xf numFmtId="164" fontId="7" fillId="0" borderId="83" xfId="0" applyNumberFormat="1" applyFont="1" applyFill="1" applyBorder="1" applyAlignment="1">
      <alignment horizontal="center" vertical="center"/>
    </xf>
    <xf numFmtId="164" fontId="7" fillId="7" borderId="81" xfId="0" applyNumberFormat="1" applyFont="1" applyFill="1" applyBorder="1" applyAlignment="1">
      <alignment horizontal="center" vertical="center" wrapText="1"/>
    </xf>
    <xf numFmtId="164" fontId="7" fillId="7" borderId="80" xfId="0" applyNumberFormat="1" applyFont="1" applyFill="1" applyBorder="1" applyAlignment="1">
      <alignment horizontal="center" vertical="center" wrapText="1"/>
    </xf>
    <xf numFmtId="164" fontId="7" fillId="7" borderId="83" xfId="0" applyNumberFormat="1" applyFont="1" applyFill="1" applyBorder="1" applyAlignment="1">
      <alignment horizontal="center" vertical="center" wrapText="1"/>
    </xf>
    <xf numFmtId="164" fontId="7" fillId="7" borderId="21" xfId="0" applyNumberFormat="1" applyFont="1" applyFill="1" applyBorder="1" applyAlignment="1">
      <alignment horizontal="center" vertical="center" wrapText="1"/>
    </xf>
    <xf numFmtId="164" fontId="7" fillId="0" borderId="80" xfId="0" applyNumberFormat="1" applyFont="1" applyFill="1" applyBorder="1" applyAlignment="1">
      <alignment horizontal="center" vertical="center" wrapText="1"/>
    </xf>
    <xf numFmtId="2" fontId="8" fillId="6" borderId="48" xfId="0" applyNumberFormat="1" applyFont="1" applyFill="1" applyBorder="1" applyAlignment="1">
      <alignment horizontal="center" vertical="center" wrapText="1"/>
    </xf>
    <xf numFmtId="14" fontId="1" fillId="0" borderId="22" xfId="0" applyNumberFormat="1" applyFont="1" applyFill="1" applyBorder="1" applyAlignment="1">
      <alignment horizontal="center"/>
    </xf>
    <xf numFmtId="0" fontId="4" fillId="7" borderId="22" xfId="0" applyFont="1" applyFill="1" applyBorder="1" applyAlignment="1">
      <alignment horizontal="center" wrapText="1"/>
    </xf>
    <xf numFmtId="2" fontId="15" fillId="7" borderId="69" xfId="0" applyNumberFormat="1" applyFont="1" applyFill="1" applyBorder="1" applyAlignment="1">
      <alignment vertical="center"/>
    </xf>
    <xf numFmtId="2" fontId="0" fillId="7" borderId="69" xfId="0" applyNumberFormat="1" applyFont="1" applyFill="1" applyBorder="1" applyAlignment="1">
      <alignment vertical="center"/>
    </xf>
    <xf numFmtId="0" fontId="4" fillId="7" borderId="33" xfId="0" applyFont="1" applyFill="1" applyBorder="1" applyAlignment="1">
      <alignment horizontal="center" wrapText="1"/>
    </xf>
    <xf numFmtId="0" fontId="4" fillId="7" borderId="21" xfId="0" applyFont="1" applyFill="1" applyBorder="1" applyAlignment="1">
      <alignment vertical="center" wrapText="1"/>
    </xf>
    <xf numFmtId="164" fontId="4" fillId="7" borderId="22" xfId="0" applyNumberFormat="1" applyFont="1" applyFill="1" applyBorder="1" applyAlignment="1">
      <alignment horizontal="center" vertical="center"/>
    </xf>
    <xf numFmtId="164" fontId="4" fillId="7" borderId="5" xfId="0" applyNumberFormat="1" applyFont="1" applyFill="1" applyBorder="1" applyAlignment="1">
      <alignment horizontal="center" vertical="center"/>
    </xf>
    <xf numFmtId="164" fontId="4" fillId="7" borderId="21" xfId="0" applyNumberFormat="1" applyFont="1" applyFill="1" applyBorder="1" applyAlignment="1">
      <alignment horizontal="center" vertical="center"/>
    </xf>
    <xf numFmtId="2" fontId="4" fillId="7" borderId="69" xfId="0" applyNumberFormat="1" applyFont="1" applyFill="1" applyBorder="1" applyAlignment="1">
      <alignment horizontal="center" vertical="center" wrapText="1"/>
    </xf>
    <xf numFmtId="0" fontId="1" fillId="7" borderId="22" xfId="0" applyNumberFormat="1" applyFont="1" applyFill="1" applyBorder="1" applyAlignment="1">
      <alignment horizontal="center" wrapText="1"/>
    </xf>
    <xf numFmtId="0" fontId="4" fillId="7" borderId="22" xfId="0" applyNumberFormat="1" applyFont="1" applyFill="1" applyBorder="1" applyAlignment="1">
      <alignment horizontal="center" wrapText="1"/>
    </xf>
    <xf numFmtId="2" fontId="4" fillId="7" borderId="22" xfId="0" applyNumberFormat="1" applyFont="1" applyFill="1" applyBorder="1" applyAlignment="1">
      <alignment horizontal="center" vertical="center" wrapText="1"/>
    </xf>
    <xf numFmtId="2" fontId="4" fillId="7" borderId="5" xfId="0" applyNumberFormat="1" applyFont="1" applyFill="1" applyBorder="1" applyAlignment="1">
      <alignment horizontal="center" vertical="center" wrapText="1"/>
    </xf>
    <xf numFmtId="2" fontId="4" fillId="7" borderId="21" xfId="0" applyNumberFormat="1" applyFont="1" applyFill="1" applyBorder="1" applyAlignment="1">
      <alignment horizontal="center" vertical="center" wrapText="1"/>
    </xf>
    <xf numFmtId="2" fontId="1" fillId="7" borderId="22" xfId="0" applyNumberFormat="1" applyFont="1" applyFill="1" applyBorder="1" applyAlignment="1">
      <alignment horizontal="center" vertical="center" wrapText="1"/>
    </xf>
    <xf numFmtId="2" fontId="1" fillId="7" borderId="5" xfId="0" applyNumberFormat="1" applyFont="1" applyFill="1" applyBorder="1" applyAlignment="1">
      <alignment horizontal="center" vertical="center" wrapText="1"/>
    </xf>
    <xf numFmtId="2" fontId="1" fillId="7" borderId="21" xfId="0" applyNumberFormat="1" applyFont="1" applyFill="1" applyBorder="1" applyAlignment="1">
      <alignment horizontal="center" vertical="center" wrapText="1"/>
    </xf>
    <xf numFmtId="0" fontId="4" fillId="7" borderId="22" xfId="0" applyFont="1" applyFill="1" applyBorder="1" applyAlignment="1">
      <alignment horizontal="center" vertical="center" wrapText="1"/>
    </xf>
    <xf numFmtId="16" fontId="4" fillId="7" borderId="22" xfId="0" applyNumberFormat="1" applyFont="1" applyFill="1" applyBorder="1" applyAlignment="1">
      <alignment horizontal="center" wrapText="1"/>
    </xf>
    <xf numFmtId="164" fontId="1" fillId="7" borderId="22" xfId="0" applyNumberFormat="1" applyFont="1" applyFill="1" applyBorder="1" applyAlignment="1">
      <alignment horizontal="center" vertical="center"/>
    </xf>
    <xf numFmtId="164" fontId="1" fillId="7" borderId="5" xfId="0" applyNumberFormat="1" applyFont="1" applyFill="1" applyBorder="1" applyAlignment="1">
      <alignment horizontal="center" vertical="center"/>
    </xf>
    <xf numFmtId="164" fontId="1" fillId="7" borderId="21" xfId="0" applyNumberFormat="1" applyFont="1" applyFill="1" applyBorder="1" applyAlignment="1">
      <alignment horizontal="center" vertical="center"/>
    </xf>
    <xf numFmtId="0" fontId="0" fillId="7" borderId="69" xfId="0" applyFill="1" applyBorder="1"/>
    <xf numFmtId="0" fontId="1" fillId="7" borderId="29" xfId="0" applyFont="1" applyFill="1" applyBorder="1" applyAlignment="1">
      <alignment horizontal="center" wrapText="1"/>
    </xf>
    <xf numFmtId="0" fontId="6" fillId="7" borderId="31" xfId="0" applyFont="1" applyFill="1" applyBorder="1" applyAlignment="1">
      <alignment horizontal="center" vertical="center" wrapText="1"/>
    </xf>
    <xf numFmtId="2" fontId="6" fillId="7" borderId="29" xfId="0" applyNumberFormat="1" applyFont="1" applyFill="1" applyBorder="1" applyAlignment="1">
      <alignment horizontal="center" vertical="center" wrapText="1"/>
    </xf>
    <xf numFmtId="2" fontId="6" fillId="7" borderId="30" xfId="0" applyNumberFormat="1" applyFont="1" applyFill="1" applyBorder="1" applyAlignment="1">
      <alignment horizontal="center" vertical="center" wrapText="1"/>
    </xf>
    <xf numFmtId="0" fontId="6" fillId="7" borderId="30" xfId="0" applyFont="1" applyFill="1" applyBorder="1" applyAlignment="1">
      <alignment horizontal="center" vertical="center" wrapText="1"/>
    </xf>
    <xf numFmtId="0" fontId="6" fillId="7" borderId="29" xfId="0" applyFont="1" applyFill="1" applyBorder="1" applyAlignment="1">
      <alignment horizontal="center" vertical="center" wrapText="1"/>
    </xf>
    <xf numFmtId="2" fontId="6" fillId="7" borderId="31" xfId="0" applyNumberFormat="1" applyFont="1" applyFill="1" applyBorder="1" applyAlignment="1">
      <alignment horizontal="center" vertical="center" wrapText="1"/>
    </xf>
    <xf numFmtId="2" fontId="6" fillId="7" borderId="56" xfId="0" applyNumberFormat="1" applyFont="1" applyFill="1" applyBorder="1" applyAlignment="1">
      <alignment horizontal="center" vertical="center" wrapText="1"/>
    </xf>
    <xf numFmtId="0" fontId="4" fillId="7" borderId="81" xfId="0" applyFont="1" applyFill="1" applyBorder="1" applyAlignment="1">
      <alignment horizontal="center" wrapText="1"/>
    </xf>
    <xf numFmtId="0" fontId="4" fillId="7" borderId="83" xfId="0" applyFont="1" applyFill="1" applyBorder="1" applyAlignment="1">
      <alignment horizontal="center" vertical="center" wrapText="1"/>
    </xf>
    <xf numFmtId="0" fontId="15" fillId="7" borderId="27" xfId="0" applyFont="1" applyFill="1" applyBorder="1"/>
    <xf numFmtId="0" fontId="4" fillId="7" borderId="21" xfId="0" applyFont="1" applyFill="1" applyBorder="1" applyAlignment="1">
      <alignment horizontal="justify" wrapText="1"/>
    </xf>
    <xf numFmtId="0" fontId="4" fillId="7" borderId="27" xfId="0" applyFont="1" applyFill="1" applyBorder="1" applyAlignment="1">
      <alignment horizontal="center" wrapText="1"/>
    </xf>
    <xf numFmtId="0" fontId="25" fillId="7" borderId="0" xfId="0" applyFont="1" applyFill="1"/>
    <xf numFmtId="164" fontId="4" fillId="14" borderId="5" xfId="0" applyNumberFormat="1" applyFont="1" applyFill="1" applyBorder="1" applyAlignment="1">
      <alignment horizontal="center" vertical="center" wrapText="1"/>
    </xf>
    <xf numFmtId="0" fontId="9" fillId="14" borderId="21" xfId="0" applyFont="1" applyFill="1" applyBorder="1" applyAlignment="1">
      <alignment horizontal="left" vertical="top" wrapText="1"/>
    </xf>
    <xf numFmtId="0" fontId="9" fillId="2" borderId="21" xfId="0" applyFont="1" applyFill="1" applyBorder="1" applyAlignment="1">
      <alignment horizontal="left" vertical="top" wrapText="1"/>
    </xf>
    <xf numFmtId="2" fontId="1" fillId="2" borderId="69" xfId="0" applyNumberFormat="1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wrapText="1"/>
    </xf>
    <xf numFmtId="2" fontId="15" fillId="2" borderId="69" xfId="0" applyNumberFormat="1" applyFont="1" applyFill="1" applyBorder="1" applyAlignment="1">
      <alignment vertical="center"/>
    </xf>
    <xf numFmtId="0" fontId="1" fillId="4" borderId="81" xfId="0" applyFont="1" applyFill="1" applyBorder="1" applyAlignment="1">
      <alignment horizontal="center" wrapText="1"/>
    </xf>
    <xf numFmtId="16" fontId="1" fillId="4" borderId="22" xfId="0" applyNumberFormat="1" applyFont="1" applyFill="1" applyBorder="1" applyAlignment="1">
      <alignment horizontal="center" wrapText="1"/>
    </xf>
    <xf numFmtId="164" fontId="4" fillId="8" borderId="5" xfId="0" applyNumberFormat="1" applyFont="1" applyFill="1" applyBorder="1" applyAlignment="1">
      <alignment horizontal="center" vertical="center" wrapText="1"/>
    </xf>
    <xf numFmtId="49" fontId="1" fillId="7" borderId="22" xfId="0" applyNumberFormat="1" applyFont="1" applyFill="1" applyBorder="1" applyAlignment="1">
      <alignment horizontal="center" wrapText="1"/>
    </xf>
    <xf numFmtId="49" fontId="4" fillId="7" borderId="22" xfId="0" applyNumberFormat="1" applyFont="1" applyFill="1" applyBorder="1" applyAlignment="1">
      <alignment horizontal="center" wrapText="1"/>
    </xf>
    <xf numFmtId="164" fontId="4" fillId="8" borderId="21" xfId="0" applyNumberFormat="1" applyFont="1" applyFill="1" applyBorder="1" applyAlignment="1">
      <alignment horizontal="center" vertical="center" wrapText="1"/>
    </xf>
    <xf numFmtId="2" fontId="4" fillId="4" borderId="81" xfId="0" applyNumberFormat="1" applyFont="1" applyFill="1" applyBorder="1" applyAlignment="1">
      <alignment horizontal="center" vertical="center" wrapText="1"/>
    </xf>
    <xf numFmtId="2" fontId="4" fillId="2" borderId="22" xfId="0" applyNumberFormat="1" applyFont="1" applyFill="1" applyBorder="1" applyAlignment="1">
      <alignment horizontal="center" vertical="center" wrapText="1"/>
    </xf>
    <xf numFmtId="0" fontId="9" fillId="8" borderId="7" xfId="0" applyFont="1" applyFill="1" applyBorder="1" applyAlignment="1">
      <alignment horizontal="left" vertical="top" wrapText="1"/>
    </xf>
    <xf numFmtId="2" fontId="1" fillId="7" borderId="22" xfId="0" applyNumberFormat="1" applyFont="1" applyFill="1" applyBorder="1" applyAlignment="1">
      <alignment horizontal="center" vertical="center"/>
    </xf>
    <xf numFmtId="14" fontId="4" fillId="0" borderId="22" xfId="0" applyNumberFormat="1" applyFont="1" applyBorder="1" applyAlignment="1">
      <alignment horizontal="center" vertical="top" wrapText="1"/>
    </xf>
    <xf numFmtId="164" fontId="10" fillId="2" borderId="10" xfId="0" applyNumberFormat="1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left" vertical="center" wrapText="1"/>
    </xf>
    <xf numFmtId="0" fontId="4" fillId="7" borderId="24" xfId="0" applyFont="1" applyFill="1" applyBorder="1" applyAlignment="1">
      <alignment horizontal="left" vertical="center" wrapText="1"/>
    </xf>
    <xf numFmtId="164" fontId="4" fillId="7" borderId="9" xfId="0" applyNumberFormat="1" applyFont="1" applyFill="1" applyBorder="1" applyAlignment="1">
      <alignment horizontal="center" vertical="center" wrapText="1"/>
    </xf>
    <xf numFmtId="164" fontId="4" fillId="7" borderId="13" xfId="0" applyNumberFormat="1" applyFont="1" applyFill="1" applyBorder="1" applyAlignment="1">
      <alignment horizontal="center" vertical="center" wrapText="1"/>
    </xf>
    <xf numFmtId="164" fontId="4" fillId="7" borderId="0" xfId="0" applyNumberFormat="1" applyFont="1" applyFill="1" applyBorder="1" applyAlignment="1">
      <alignment horizontal="center" vertical="center" wrapText="1"/>
    </xf>
    <xf numFmtId="164" fontId="4" fillId="7" borderId="6" xfId="0" applyNumberFormat="1" applyFont="1" applyFill="1" applyBorder="1" applyAlignment="1">
      <alignment horizontal="center" vertical="center" wrapText="1"/>
    </xf>
    <xf numFmtId="164" fontId="4" fillId="3" borderId="13" xfId="0" applyNumberFormat="1" applyFont="1" applyFill="1" applyBorder="1" applyAlignment="1">
      <alignment horizontal="center" vertical="center" wrapText="1"/>
    </xf>
    <xf numFmtId="0" fontId="4" fillId="7" borderId="21" xfId="0" applyFont="1" applyFill="1" applyBorder="1" applyAlignment="1">
      <alignment horizontal="left" wrapText="1"/>
    </xf>
    <xf numFmtId="164" fontId="4" fillId="7" borderId="8" xfId="0" applyNumberFormat="1" applyFont="1" applyFill="1" applyBorder="1" applyAlignment="1">
      <alignment horizontal="center" vertical="center" wrapText="1"/>
    </xf>
    <xf numFmtId="164" fontId="4" fillId="7" borderId="27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60" xfId="0" applyFont="1" applyBorder="1" applyAlignment="1">
      <alignment horizontal="center" wrapText="1"/>
    </xf>
    <xf numFmtId="0" fontId="1" fillId="0" borderId="62" xfId="0" applyFont="1" applyBorder="1" applyAlignment="1">
      <alignment horizontal="center" wrapText="1"/>
    </xf>
    <xf numFmtId="164" fontId="17" fillId="0" borderId="44" xfId="0" applyNumberFormat="1" applyFont="1" applyFill="1" applyBorder="1" applyAlignment="1">
      <alignment horizontal="center" vertical="center" wrapText="1"/>
    </xf>
    <xf numFmtId="164" fontId="17" fillId="0" borderId="80" xfId="0" applyNumberFormat="1" applyFont="1" applyFill="1" applyBorder="1" applyAlignment="1">
      <alignment horizontal="center" vertical="center" wrapText="1"/>
    </xf>
    <xf numFmtId="164" fontId="17" fillId="0" borderId="43" xfId="0" applyNumberFormat="1" applyFont="1" applyFill="1" applyBorder="1" applyAlignment="1">
      <alignment horizontal="center" vertical="center" wrapText="1"/>
    </xf>
    <xf numFmtId="164" fontId="17" fillId="0" borderId="81" xfId="0" applyNumberFormat="1" applyFont="1" applyFill="1" applyBorder="1" applyAlignment="1">
      <alignment horizontal="center" vertical="center" wrapText="1"/>
    </xf>
    <xf numFmtId="164" fontId="17" fillId="0" borderId="64" xfId="0" applyNumberFormat="1" applyFont="1" applyFill="1" applyBorder="1" applyAlignment="1">
      <alignment horizontal="center" vertical="center" wrapText="1"/>
    </xf>
    <xf numFmtId="0" fontId="7" fillId="0" borderId="81" xfId="0" applyFont="1" applyFill="1" applyBorder="1" applyAlignment="1">
      <alignment horizontal="center" vertical="center"/>
    </xf>
    <xf numFmtId="164" fontId="4" fillId="7" borderId="7" xfId="0" applyNumberFormat="1" applyFont="1" applyFill="1" applyBorder="1" applyAlignment="1">
      <alignment horizontal="center" vertical="center" wrapText="1"/>
    </xf>
    <xf numFmtId="164" fontId="4" fillId="3" borderId="5" xfId="0" applyNumberFormat="1" applyFont="1" applyFill="1" applyBorder="1" applyAlignment="1">
      <alignment horizontal="center" vertical="center" wrapText="1"/>
    </xf>
    <xf numFmtId="164" fontId="4" fillId="7" borderId="10" xfId="0" applyNumberFormat="1" applyFont="1" applyFill="1" applyBorder="1" applyAlignment="1">
      <alignment horizontal="center" vertical="center" wrapText="1"/>
    </xf>
    <xf numFmtId="164" fontId="4" fillId="7" borderId="14" xfId="0" applyNumberFormat="1" applyFont="1" applyFill="1" applyBorder="1" applyAlignment="1">
      <alignment horizontal="center" vertical="center" wrapText="1"/>
    </xf>
    <xf numFmtId="164" fontId="4" fillId="7" borderId="41" xfId="0" applyNumberFormat="1" applyFont="1" applyFill="1" applyBorder="1" applyAlignment="1">
      <alignment horizontal="center" vertical="center" wrapText="1"/>
    </xf>
    <xf numFmtId="164" fontId="4" fillId="3" borderId="10" xfId="0" applyNumberFormat="1" applyFont="1" applyFill="1" applyBorder="1" applyAlignment="1">
      <alignment horizontal="center" vertical="center" wrapText="1"/>
    </xf>
    <xf numFmtId="164" fontId="10" fillId="2" borderId="11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left" vertical="center" wrapText="1"/>
    </xf>
    <xf numFmtId="164" fontId="4" fillId="0" borderId="9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left" vertical="center" wrapText="1"/>
    </xf>
    <xf numFmtId="2" fontId="6" fillId="4" borderId="5" xfId="0" applyNumberFormat="1" applyFont="1" applyFill="1" applyBorder="1" applyAlignment="1">
      <alignment horizontal="center" vertical="center"/>
    </xf>
    <xf numFmtId="2" fontId="6" fillId="4" borderId="80" xfId="0" applyNumberFormat="1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/>
    </xf>
    <xf numFmtId="2" fontId="7" fillId="0" borderId="22" xfId="0" applyNumberFormat="1" applyFont="1" applyFill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2" fontId="6" fillId="4" borderId="22" xfId="0" applyNumberFormat="1" applyFont="1" applyFill="1" applyBorder="1" applyAlignment="1">
      <alignment horizontal="center" vertical="center"/>
    </xf>
    <xf numFmtId="2" fontId="4" fillId="4" borderId="80" xfId="0" applyNumberFormat="1" applyFont="1" applyFill="1" applyBorder="1" applyAlignment="1">
      <alignment horizontal="center" vertical="center" wrapText="1"/>
    </xf>
    <xf numFmtId="2" fontId="4" fillId="4" borderId="83" xfId="0" applyNumberFormat="1" applyFont="1" applyFill="1" applyBorder="1" applyAlignment="1">
      <alignment horizontal="center" vertical="center" wrapText="1"/>
    </xf>
    <xf numFmtId="164" fontId="1" fillId="14" borderId="22" xfId="0" applyNumberFormat="1" applyFont="1" applyFill="1" applyBorder="1" applyAlignment="1">
      <alignment horizontal="center" vertical="center" wrapText="1"/>
    </xf>
    <xf numFmtId="164" fontId="1" fillId="14" borderId="5" xfId="0" applyNumberFormat="1" applyFont="1" applyFill="1" applyBorder="1" applyAlignment="1">
      <alignment horizontal="center" vertical="center" wrapText="1"/>
    </xf>
    <xf numFmtId="164" fontId="4" fillId="14" borderId="22" xfId="0" applyNumberFormat="1" applyFont="1" applyFill="1" applyBorder="1" applyAlignment="1">
      <alignment horizontal="center" vertical="center" wrapText="1"/>
    </xf>
    <xf numFmtId="2" fontId="4" fillId="14" borderId="22" xfId="0" applyNumberFormat="1" applyFont="1" applyFill="1" applyBorder="1" applyAlignment="1">
      <alignment horizontal="center" vertical="center" wrapText="1"/>
    </xf>
    <xf numFmtId="2" fontId="4" fillId="14" borderId="5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top" wrapText="1"/>
    </xf>
    <xf numFmtId="2" fontId="1" fillId="0" borderId="28" xfId="0" applyNumberFormat="1" applyFont="1" applyFill="1" applyBorder="1" applyAlignment="1">
      <alignment horizontal="center" vertical="center" wrapText="1"/>
    </xf>
    <xf numFmtId="2" fontId="4" fillId="8" borderId="22" xfId="0" applyNumberFormat="1" applyFont="1" applyFill="1" applyBorder="1" applyAlignment="1">
      <alignment horizontal="center" vertical="center" wrapText="1"/>
    </xf>
    <xf numFmtId="2" fontId="4" fillId="14" borderId="69" xfId="0" applyNumberFormat="1" applyFont="1" applyFill="1" applyBorder="1" applyAlignment="1">
      <alignment horizontal="center" vertical="center" wrapText="1"/>
    </xf>
    <xf numFmtId="0" fontId="30" fillId="4" borderId="21" xfId="0" applyFont="1" applyFill="1" applyBorder="1" applyAlignment="1">
      <alignment horizontal="left" vertical="top" wrapText="1"/>
    </xf>
    <xf numFmtId="2" fontId="1" fillId="0" borderId="21" xfId="0" applyNumberFormat="1" applyFont="1" applyFill="1" applyBorder="1" applyAlignment="1">
      <alignment horizontal="center" vertical="center" wrapText="1"/>
    </xf>
    <xf numFmtId="2" fontId="4" fillId="15" borderId="22" xfId="0" applyNumberFormat="1" applyFont="1" applyFill="1" applyBorder="1" applyAlignment="1">
      <alignment horizontal="center" vertical="center" wrapText="1"/>
    </xf>
    <xf numFmtId="2" fontId="4" fillId="15" borderId="5" xfId="0" applyNumberFormat="1" applyFont="1" applyFill="1" applyBorder="1" applyAlignment="1">
      <alignment horizontal="center" vertical="center" wrapText="1"/>
    </xf>
    <xf numFmtId="2" fontId="4" fillId="15" borderId="21" xfId="0" applyNumberFormat="1" applyFont="1" applyFill="1" applyBorder="1" applyAlignment="1">
      <alignment horizontal="center" vertical="center" wrapText="1"/>
    </xf>
    <xf numFmtId="0" fontId="9" fillId="8" borderId="21" xfId="0" applyFont="1" applyFill="1" applyBorder="1" applyAlignment="1">
      <alignment horizontal="left" vertical="top" wrapText="1"/>
    </xf>
    <xf numFmtId="164" fontId="4" fillId="8" borderId="22" xfId="0" applyNumberFormat="1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21" xfId="0" applyFont="1" applyFill="1" applyBorder="1" applyAlignment="1">
      <alignment horizontal="center" vertical="center" wrapText="1"/>
    </xf>
    <xf numFmtId="2" fontId="4" fillId="8" borderId="5" xfId="0" applyNumberFormat="1" applyFont="1" applyFill="1" applyBorder="1" applyAlignment="1">
      <alignment horizontal="center" vertical="center" wrapText="1"/>
    </xf>
    <xf numFmtId="2" fontId="4" fillId="8" borderId="21" xfId="0" applyNumberFormat="1" applyFont="1" applyFill="1" applyBorder="1" applyAlignment="1">
      <alignment horizontal="center" vertical="center" wrapText="1"/>
    </xf>
    <xf numFmtId="0" fontId="9" fillId="8" borderId="21" xfId="0" applyFont="1" applyFill="1" applyBorder="1" applyAlignment="1">
      <alignment horizontal="left" vertical="center" wrapText="1"/>
    </xf>
    <xf numFmtId="49" fontId="4" fillId="0" borderId="22" xfId="0" applyNumberFormat="1" applyFont="1" applyFill="1" applyBorder="1" applyAlignment="1">
      <alignment horizontal="center" wrapText="1"/>
    </xf>
    <xf numFmtId="2" fontId="4" fillId="7" borderId="22" xfId="0" applyNumberFormat="1" applyFont="1" applyFill="1" applyBorder="1" applyAlignment="1">
      <alignment horizontal="center" vertical="center"/>
    </xf>
    <xf numFmtId="2" fontId="4" fillId="7" borderId="5" xfId="0" applyNumberFormat="1" applyFont="1" applyFill="1" applyBorder="1" applyAlignment="1">
      <alignment horizontal="center" vertical="center"/>
    </xf>
    <xf numFmtId="2" fontId="1" fillId="7" borderId="7" xfId="0" applyNumberFormat="1" applyFont="1" applyFill="1" applyBorder="1" applyAlignment="1">
      <alignment horizontal="center" vertical="center" wrapText="1"/>
    </xf>
    <xf numFmtId="2" fontId="1" fillId="14" borderId="22" xfId="0" applyNumberFormat="1" applyFont="1" applyFill="1" applyBorder="1" applyAlignment="1">
      <alignment horizontal="center" vertical="center" wrapText="1"/>
    </xf>
    <xf numFmtId="2" fontId="1" fillId="14" borderId="5" xfId="0" applyNumberFormat="1" applyFont="1" applyFill="1" applyBorder="1" applyAlignment="1">
      <alignment horizontal="center" vertical="center" wrapText="1"/>
    </xf>
    <xf numFmtId="2" fontId="1" fillId="0" borderId="8" xfId="0" applyNumberFormat="1" applyFont="1" applyFill="1" applyBorder="1" applyAlignment="1">
      <alignment horizontal="center" vertical="center" wrapText="1"/>
    </xf>
    <xf numFmtId="2" fontId="7" fillId="7" borderId="22" xfId="0" applyNumberFormat="1" applyFont="1" applyFill="1" applyBorder="1" applyAlignment="1">
      <alignment horizontal="center" vertical="center"/>
    </xf>
    <xf numFmtId="2" fontId="7" fillId="7" borderId="5" xfId="0" applyNumberFormat="1" applyFont="1" applyFill="1" applyBorder="1" applyAlignment="1">
      <alignment horizontal="center" vertical="center"/>
    </xf>
    <xf numFmtId="2" fontId="7" fillId="7" borderId="21" xfId="0" applyNumberFormat="1" applyFont="1" applyFill="1" applyBorder="1" applyAlignment="1">
      <alignment horizontal="center" vertical="center"/>
    </xf>
    <xf numFmtId="164" fontId="32" fillId="0" borderId="5" xfId="0" applyNumberFormat="1" applyFont="1" applyFill="1" applyBorder="1" applyAlignment="1">
      <alignment horizontal="center" vertical="center"/>
    </xf>
    <xf numFmtId="164" fontId="32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60" xfId="0" applyFont="1" applyBorder="1" applyAlignment="1">
      <alignment horizontal="center" wrapText="1"/>
    </xf>
    <xf numFmtId="0" fontId="1" fillId="0" borderId="62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164" fontId="0" fillId="0" borderId="81" xfId="0" applyNumberFormat="1" applyBorder="1" applyAlignment="1">
      <alignment horizontal="center"/>
    </xf>
    <xf numFmtId="164" fontId="0" fillId="0" borderId="80" xfId="0" applyNumberFormat="1" applyBorder="1" applyAlignment="1">
      <alignment horizontal="center"/>
    </xf>
    <xf numFmtId="0" fontId="0" fillId="0" borderId="80" xfId="0" applyBorder="1" applyAlignment="1">
      <alignment horizontal="center"/>
    </xf>
    <xf numFmtId="0" fontId="0" fillId="0" borderId="83" xfId="0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164" fontId="0" fillId="0" borderId="83" xfId="0" applyNumberFormat="1" applyBorder="1" applyAlignment="1">
      <alignment horizontal="center"/>
    </xf>
    <xf numFmtId="0" fontId="15" fillId="0" borderId="69" xfId="0" applyFont="1" applyBorder="1" applyAlignment="1">
      <alignment wrapText="1"/>
    </xf>
    <xf numFmtId="0" fontId="0" fillId="0" borderId="56" xfId="0" applyBorder="1"/>
    <xf numFmtId="2" fontId="15" fillId="0" borderId="22" xfId="0" applyNumberFormat="1" applyFont="1" applyBorder="1" applyAlignment="1">
      <alignment horizontal="center" vertical="center"/>
    </xf>
    <xf numFmtId="2" fontId="15" fillId="0" borderId="5" xfId="0" applyNumberFormat="1" applyFont="1" applyBorder="1" applyAlignment="1">
      <alignment horizontal="center" vertical="center"/>
    </xf>
    <xf numFmtId="2" fontId="15" fillId="0" borderId="21" xfId="0" applyNumberFormat="1" applyFont="1" applyBorder="1" applyAlignment="1">
      <alignment horizontal="center" vertical="center"/>
    </xf>
    <xf numFmtId="0" fontId="31" fillId="7" borderId="0" xfId="0" applyFont="1" applyFill="1" applyAlignment="1">
      <alignment wrapText="1"/>
    </xf>
    <xf numFmtId="164" fontId="8" fillId="3" borderId="29" xfId="0" applyNumberFormat="1" applyFont="1" applyFill="1" applyBorder="1" applyAlignment="1">
      <alignment horizontal="center" vertical="center"/>
    </xf>
    <xf numFmtId="164" fontId="8" fillId="3" borderId="30" xfId="0" applyNumberFormat="1" applyFont="1" applyFill="1" applyBorder="1" applyAlignment="1">
      <alignment horizontal="center" vertical="center"/>
    </xf>
    <xf numFmtId="164" fontId="8" fillId="3" borderId="31" xfId="0" applyNumberFormat="1" applyFont="1" applyFill="1" applyBorder="1" applyAlignment="1">
      <alignment horizontal="center" vertical="center"/>
    </xf>
    <xf numFmtId="164" fontId="33" fillId="3" borderId="30" xfId="0" applyNumberFormat="1" applyFont="1" applyFill="1" applyBorder="1" applyAlignment="1">
      <alignment horizontal="center" vertical="center"/>
    </xf>
    <xf numFmtId="2" fontId="6" fillId="3" borderId="56" xfId="0" applyNumberFormat="1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164" fontId="6" fillId="3" borderId="56" xfId="0" applyNumberFormat="1" applyFont="1" applyFill="1" applyBorder="1" applyAlignment="1">
      <alignment horizontal="center" vertical="center"/>
    </xf>
    <xf numFmtId="0" fontId="31" fillId="7" borderId="0" xfId="0" applyFont="1" applyFill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/>
    </xf>
    <xf numFmtId="0" fontId="1" fillId="0" borderId="79" xfId="0" applyFont="1" applyBorder="1" applyAlignment="1">
      <alignment vertical="top" wrapText="1"/>
    </xf>
    <xf numFmtId="0" fontId="1" fillId="0" borderId="33" xfId="0" applyFont="1" applyBorder="1" applyAlignment="1">
      <alignment vertical="top" wrapText="1"/>
    </xf>
    <xf numFmtId="0" fontId="1" fillId="0" borderId="33" xfId="0" applyNumberFormat="1" applyFont="1" applyBorder="1" applyAlignment="1">
      <alignment vertical="top" wrapText="1"/>
    </xf>
    <xf numFmtId="0" fontId="12" fillId="4" borderId="22" xfId="0" applyFont="1" applyFill="1" applyBorder="1" applyAlignment="1">
      <alignment horizontal="center" vertical="center" wrapText="1"/>
    </xf>
    <xf numFmtId="164" fontId="35" fillId="4" borderId="5" xfId="0" applyNumberFormat="1" applyFont="1" applyFill="1" applyBorder="1" applyAlignment="1">
      <alignment horizontal="center" vertical="center"/>
    </xf>
    <xf numFmtId="0" fontId="4" fillId="4" borderId="69" xfId="0" applyFont="1" applyFill="1" applyBorder="1" applyAlignment="1">
      <alignment horizontal="center" vertical="center"/>
    </xf>
    <xf numFmtId="164" fontId="34" fillId="0" borderId="5" xfId="0" applyNumberFormat="1" applyFont="1" applyBorder="1" applyAlignment="1">
      <alignment horizontal="center" vertical="center"/>
    </xf>
    <xf numFmtId="0" fontId="4" fillId="2" borderId="21" xfId="0" applyFont="1" applyFill="1" applyBorder="1" applyAlignment="1">
      <alignment horizontal="justify" vertical="top" wrapText="1"/>
    </xf>
    <xf numFmtId="164" fontId="6" fillId="2" borderId="21" xfId="0" applyNumberFormat="1" applyFont="1" applyFill="1" applyBorder="1" applyAlignment="1">
      <alignment horizontal="center" vertical="center" wrapText="1"/>
    </xf>
    <xf numFmtId="2" fontId="7" fillId="2" borderId="69" xfId="0" applyNumberFormat="1" applyFont="1" applyFill="1" applyBorder="1" applyAlignment="1">
      <alignment horizontal="center" vertical="center" wrapText="1"/>
    </xf>
    <xf numFmtId="0" fontId="6" fillId="2" borderId="69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4" fillId="7" borderId="83" xfId="0" applyFont="1" applyFill="1" applyBorder="1" applyAlignment="1">
      <alignment horizontal="left" vertical="center" wrapText="1"/>
    </xf>
    <xf numFmtId="164" fontId="7" fillId="0" borderId="7" xfId="0" applyNumberFormat="1" applyFont="1" applyFill="1" applyBorder="1" applyAlignment="1">
      <alignment horizontal="center" vertical="center" wrapText="1"/>
    </xf>
    <xf numFmtId="0" fontId="5" fillId="2" borderId="83" xfId="0" applyFont="1" applyFill="1" applyBorder="1" applyAlignment="1">
      <alignment vertical="top" wrapText="1"/>
    </xf>
    <xf numFmtId="164" fontId="17" fillId="2" borderId="81" xfId="0" applyNumberFormat="1" applyFont="1" applyFill="1" applyBorder="1" applyAlignment="1">
      <alignment horizontal="center" vertical="center" wrapText="1"/>
    </xf>
    <xf numFmtId="164" fontId="17" fillId="2" borderId="80" xfId="0" applyNumberFormat="1" applyFont="1" applyFill="1" applyBorder="1" applyAlignment="1">
      <alignment horizontal="center" vertical="center" wrapText="1"/>
    </xf>
    <xf numFmtId="0" fontId="17" fillId="2" borderId="68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justify" vertical="top"/>
    </xf>
    <xf numFmtId="164" fontId="6" fillId="2" borderId="5" xfId="0" applyNumberFormat="1" applyFont="1" applyFill="1" applyBorder="1" applyAlignment="1">
      <alignment horizontal="center" vertical="center"/>
    </xf>
    <xf numFmtId="164" fontId="6" fillId="2" borderId="21" xfId="0" applyNumberFormat="1" applyFont="1" applyFill="1" applyBorder="1" applyAlignment="1">
      <alignment horizontal="center" vertical="center"/>
    </xf>
    <xf numFmtId="0" fontId="6" fillId="2" borderId="69" xfId="0" applyFont="1" applyFill="1" applyBorder="1" applyAlignment="1">
      <alignment horizontal="center" vertical="center"/>
    </xf>
    <xf numFmtId="0" fontId="29" fillId="2" borderId="0" xfId="0" applyFont="1" applyFill="1"/>
    <xf numFmtId="0" fontId="4" fillId="0" borderId="8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4" fontId="1" fillId="0" borderId="22" xfId="0" applyNumberFormat="1" applyFont="1" applyBorder="1" applyAlignment="1">
      <alignment horizontal="center" vertical="center"/>
    </xf>
    <xf numFmtId="0" fontId="4" fillId="2" borderId="83" xfId="0" applyFont="1" applyFill="1" applyBorder="1" applyAlignment="1">
      <alignment wrapText="1"/>
    </xf>
    <xf numFmtId="164" fontId="6" fillId="2" borderId="81" xfId="0" applyNumberFormat="1" applyFont="1" applyFill="1" applyBorder="1" applyAlignment="1">
      <alignment horizontal="center" vertical="center"/>
    </xf>
    <xf numFmtId="164" fontId="6" fillId="2" borderId="80" xfId="0" applyNumberFormat="1" applyFont="1" applyFill="1" applyBorder="1" applyAlignment="1">
      <alignment horizontal="center" vertical="center"/>
    </xf>
    <xf numFmtId="164" fontId="6" fillId="2" borderId="83" xfId="0" applyNumberFormat="1" applyFont="1" applyFill="1" applyBorder="1" applyAlignment="1">
      <alignment horizontal="center" vertical="center"/>
    </xf>
    <xf numFmtId="0" fontId="6" fillId="2" borderId="68" xfId="0" applyFont="1" applyFill="1" applyBorder="1" applyAlignment="1">
      <alignment horizontal="center" vertical="center"/>
    </xf>
    <xf numFmtId="164" fontId="4" fillId="2" borderId="21" xfId="0" applyNumberFormat="1" applyFont="1" applyFill="1" applyBorder="1" applyAlignment="1">
      <alignment horizontal="left" vertical="top" wrapText="1"/>
    </xf>
    <xf numFmtId="164" fontId="6" fillId="2" borderId="22" xfId="0" applyNumberFormat="1" applyFont="1" applyFill="1" applyBorder="1" applyAlignment="1">
      <alignment horizontal="center" vertical="center"/>
    </xf>
    <xf numFmtId="0" fontId="7" fillId="2" borderId="69" xfId="0" applyFont="1" applyFill="1" applyBorder="1" applyAlignment="1">
      <alignment horizontal="center" vertical="center"/>
    </xf>
    <xf numFmtId="14" fontId="4" fillId="0" borderId="22" xfId="0" applyNumberFormat="1" applyFont="1" applyBorder="1" applyAlignment="1">
      <alignment horizontal="center" vertical="center"/>
    </xf>
    <xf numFmtId="164" fontId="6" fillId="0" borderId="21" xfId="0" applyNumberFormat="1" applyFont="1" applyBorder="1" applyAlignment="1">
      <alignment horizontal="left" vertical="top" wrapText="1"/>
    </xf>
    <xf numFmtId="2" fontId="4" fillId="2" borderId="5" xfId="0" applyNumberFormat="1" applyFont="1" applyFill="1" applyBorder="1" applyAlignment="1">
      <alignment horizontal="center" vertical="center" wrapText="1"/>
    </xf>
    <xf numFmtId="2" fontId="4" fillId="2" borderId="22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/>
    </xf>
    <xf numFmtId="164" fontId="4" fillId="2" borderId="22" xfId="0" applyNumberFormat="1" applyFont="1" applyFill="1" applyBorder="1" applyAlignment="1">
      <alignment horizontal="center" vertical="center"/>
    </xf>
    <xf numFmtId="2" fontId="4" fillId="2" borderId="69" xfId="0" applyNumberFormat="1" applyFont="1" applyFill="1" applyBorder="1" applyAlignment="1">
      <alignment horizontal="center" vertical="center" wrapText="1"/>
    </xf>
    <xf numFmtId="2" fontId="1" fillId="0" borderId="69" xfId="0" applyNumberFormat="1" applyFont="1" applyFill="1" applyBorder="1" applyAlignment="1">
      <alignment horizontal="center" vertical="center" wrapText="1"/>
    </xf>
    <xf numFmtId="2" fontId="4" fillId="2" borderId="21" xfId="0" applyNumberFormat="1" applyFont="1" applyFill="1" applyBorder="1" applyAlignment="1">
      <alignment horizontal="center" vertical="center" wrapText="1"/>
    </xf>
    <xf numFmtId="2" fontId="4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top" wrapText="1"/>
    </xf>
    <xf numFmtId="2" fontId="6" fillId="3" borderId="29" xfId="0" applyNumberFormat="1" applyFont="1" applyFill="1" applyBorder="1" applyAlignment="1">
      <alignment horizontal="center" vertical="center" wrapText="1"/>
    </xf>
    <xf numFmtId="2" fontId="6" fillId="3" borderId="30" xfId="0" applyNumberFormat="1" applyFont="1" applyFill="1" applyBorder="1" applyAlignment="1">
      <alignment horizontal="center" vertical="center" wrapText="1"/>
    </xf>
    <xf numFmtId="2" fontId="6" fillId="2" borderId="68" xfId="0" applyNumberFormat="1" applyFont="1" applyFill="1" applyBorder="1" applyAlignment="1">
      <alignment horizontal="center"/>
    </xf>
    <xf numFmtId="16" fontId="1" fillId="0" borderId="22" xfId="0" applyNumberFormat="1" applyFont="1" applyBorder="1" applyAlignment="1">
      <alignment horizontal="center" vertical="center" wrapText="1"/>
    </xf>
    <xf numFmtId="0" fontId="22" fillId="4" borderId="5" xfId="0" applyFont="1" applyFill="1" applyBorder="1" applyAlignment="1">
      <alignment horizontal="center" vertical="center" wrapText="1"/>
    </xf>
    <xf numFmtId="0" fontId="4" fillId="2" borderId="75" xfId="0" applyFont="1" applyFill="1" applyBorder="1" applyAlignment="1">
      <alignment horizontal="center" vertical="center" wrapText="1"/>
    </xf>
    <xf numFmtId="0" fontId="1" fillId="7" borderId="73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29" fillId="0" borderId="0" xfId="0" applyFont="1" applyFill="1"/>
    <xf numFmtId="0" fontId="4" fillId="2" borderId="12" xfId="0" applyFont="1" applyFill="1" applyBorder="1" applyAlignment="1">
      <alignment horizontal="left" vertical="center" wrapText="1"/>
    </xf>
    <xf numFmtId="164" fontId="9" fillId="2" borderId="5" xfId="0" applyNumberFormat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justify" wrapText="1"/>
    </xf>
    <xf numFmtId="0" fontId="4" fillId="7" borderId="7" xfId="0" applyFont="1" applyFill="1" applyBorder="1" applyAlignment="1">
      <alignment horizontal="left" vertical="center" wrapText="1"/>
    </xf>
    <xf numFmtId="0" fontId="1" fillId="7" borderId="7" xfId="0" applyFont="1" applyFill="1" applyBorder="1" applyAlignment="1">
      <alignment horizontal="left" vertical="center" wrapText="1"/>
    </xf>
    <xf numFmtId="0" fontId="18" fillId="7" borderId="7" xfId="0" applyFont="1" applyFill="1" applyBorder="1" applyAlignment="1">
      <alignment horizontal="left" vertical="center" wrapText="1"/>
    </xf>
    <xf numFmtId="0" fontId="1" fillId="7" borderId="7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6" fillId="3" borderId="74" xfId="0" applyFont="1" applyFill="1" applyBorder="1" applyAlignment="1">
      <alignment horizontal="left" vertical="center" wrapText="1"/>
    </xf>
    <xf numFmtId="164" fontId="17" fillId="4" borderId="81" xfId="0" applyNumberFormat="1" applyFont="1" applyFill="1" applyBorder="1" applyAlignment="1">
      <alignment horizontal="center" vertical="center" wrapText="1"/>
    </xf>
    <xf numFmtId="164" fontId="9" fillId="2" borderId="21" xfId="0" applyNumberFormat="1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vertical="center" wrapText="1"/>
    </xf>
    <xf numFmtId="2" fontId="1" fillId="7" borderId="9" xfId="0" applyNumberFormat="1" applyFont="1" applyFill="1" applyBorder="1" applyAlignment="1">
      <alignment horizontal="center" vertical="center" wrapText="1"/>
    </xf>
    <xf numFmtId="2" fontId="4" fillId="7" borderId="9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164" fontId="9" fillId="0" borderId="21" xfId="0" applyNumberFormat="1" applyFont="1" applyBorder="1" applyAlignment="1">
      <alignment horizontal="center" vertical="center" wrapText="1"/>
    </xf>
    <xf numFmtId="16" fontId="1" fillId="7" borderId="5" xfId="0" applyNumberFormat="1" applyFont="1" applyFill="1" applyBorder="1" applyAlignment="1">
      <alignment horizontal="center" vertical="center" wrapText="1"/>
    </xf>
    <xf numFmtId="16" fontId="1" fillId="0" borderId="28" xfId="0" applyNumberFormat="1" applyFont="1" applyFill="1" applyBorder="1" applyAlignment="1">
      <alignment horizontal="center" vertical="center" wrapText="1"/>
    </xf>
    <xf numFmtId="16" fontId="1" fillId="2" borderId="22" xfId="0" applyNumberFormat="1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16" fontId="1" fillId="0" borderId="25" xfId="0" applyNumberFormat="1" applyFont="1" applyBorder="1" applyAlignment="1">
      <alignment horizontal="center" vertical="center" wrapText="1"/>
    </xf>
    <xf numFmtId="16" fontId="1" fillId="2" borderId="25" xfId="0" applyNumberFormat="1" applyFont="1" applyFill="1" applyBorder="1" applyAlignment="1">
      <alignment horizontal="center" vertical="center" wrapText="1"/>
    </xf>
    <xf numFmtId="16" fontId="1" fillId="0" borderId="25" xfId="0" applyNumberFormat="1" applyFont="1" applyFill="1" applyBorder="1" applyAlignment="1">
      <alignment horizontal="center" vertical="center" wrapText="1"/>
    </xf>
    <xf numFmtId="16" fontId="1" fillId="0" borderId="5" xfId="0" applyNumberFormat="1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164" fontId="17" fillId="4" borderId="11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" fontId="4" fillId="0" borderId="5" xfId="0" applyNumberFormat="1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vertical="top" wrapText="1"/>
    </xf>
    <xf numFmtId="0" fontId="4" fillId="2" borderId="22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vertical="center" wrapText="1"/>
    </xf>
    <xf numFmtId="2" fontId="6" fillId="2" borderId="5" xfId="0" applyNumberFormat="1" applyFont="1" applyFill="1" applyBorder="1" applyAlignment="1">
      <alignment horizontal="center" vertical="center"/>
    </xf>
    <xf numFmtId="0" fontId="34" fillId="0" borderId="5" xfId="1" applyFont="1" applyFill="1" applyBorder="1" applyAlignment="1">
      <alignment vertical="center" wrapText="1"/>
    </xf>
    <xf numFmtId="0" fontId="34" fillId="7" borderId="5" xfId="1" applyFont="1" applyFill="1" applyBorder="1" applyAlignment="1">
      <alignment horizontal="left" vertical="center" wrapText="1"/>
    </xf>
    <xf numFmtId="0" fontId="1" fillId="2" borderId="21" xfId="0" applyFont="1" applyFill="1" applyBorder="1" applyAlignment="1">
      <alignment vertical="top" wrapText="1"/>
    </xf>
    <xf numFmtId="0" fontId="12" fillId="2" borderId="69" xfId="0" applyFont="1" applyFill="1" applyBorder="1"/>
    <xf numFmtId="0" fontId="2" fillId="0" borderId="82" xfId="0" applyFont="1" applyBorder="1"/>
    <xf numFmtId="0" fontId="11" fillId="3" borderId="29" xfId="0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164" fontId="2" fillId="2" borderId="5" xfId="0" applyNumberFormat="1" applyFont="1" applyFill="1" applyBorder="1"/>
    <xf numFmtId="164" fontId="2" fillId="2" borderId="21" xfId="0" applyNumberFormat="1" applyFont="1" applyFill="1" applyBorder="1"/>
    <xf numFmtId="0" fontId="1" fillId="2" borderId="23" xfId="0" applyFont="1" applyFill="1" applyBorder="1" applyAlignment="1">
      <alignment vertical="top" wrapText="1"/>
    </xf>
    <xf numFmtId="164" fontId="1" fillId="2" borderId="10" xfId="0" applyNumberFormat="1" applyFont="1" applyFill="1" applyBorder="1" applyAlignment="1">
      <alignment horizontal="center" vertical="center"/>
    </xf>
    <xf numFmtId="164" fontId="2" fillId="2" borderId="10" xfId="0" applyNumberFormat="1" applyFont="1" applyFill="1" applyBorder="1"/>
    <xf numFmtId="164" fontId="2" fillId="2" borderId="12" xfId="0" applyNumberFormat="1" applyFont="1" applyFill="1" applyBorder="1"/>
    <xf numFmtId="164" fontId="2" fillId="2" borderId="23" xfId="0" applyNumberFormat="1" applyFont="1" applyFill="1" applyBorder="1"/>
    <xf numFmtId="0" fontId="12" fillId="0" borderId="69" xfId="0" applyFont="1" applyBorder="1"/>
    <xf numFmtId="0" fontId="37" fillId="7" borderId="0" xfId="0" applyFont="1" applyFill="1"/>
    <xf numFmtId="164" fontId="7" fillId="7" borderId="7" xfId="0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wrapText="1"/>
    </xf>
    <xf numFmtId="0" fontId="7" fillId="7" borderId="81" xfId="0" applyNumberFormat="1" applyFont="1" applyFill="1" applyBorder="1" applyAlignment="1">
      <alignment horizontal="center" vertical="center" wrapText="1"/>
    </xf>
    <xf numFmtId="2" fontId="7" fillId="7" borderId="22" xfId="0" applyNumberFormat="1" applyFont="1" applyFill="1" applyBorder="1" applyAlignment="1">
      <alignment horizontal="center" vertical="center" wrapText="1"/>
    </xf>
    <xf numFmtId="164" fontId="6" fillId="7" borderId="81" xfId="0" applyNumberFormat="1" applyFont="1" applyFill="1" applyBorder="1" applyAlignment="1">
      <alignment horizontal="center" vertical="center" wrapText="1"/>
    </xf>
    <xf numFmtId="0" fontId="4" fillId="2" borderId="83" xfId="0" applyFont="1" applyFill="1" applyBorder="1" applyAlignment="1">
      <alignment horizontal="justify" vertical="center"/>
    </xf>
    <xf numFmtId="0" fontId="12" fillId="2" borderId="68" xfId="0" applyFont="1" applyFill="1" applyBorder="1" applyAlignment="1">
      <alignment horizontal="center" vertical="center"/>
    </xf>
    <xf numFmtId="2" fontId="12" fillId="3" borderId="30" xfId="0" applyNumberFormat="1" applyFont="1" applyFill="1" applyBorder="1" applyAlignment="1">
      <alignment horizontal="center" vertical="center" wrapText="1"/>
    </xf>
    <xf numFmtId="2" fontId="4" fillId="0" borderId="22" xfId="0" applyNumberFormat="1" applyFont="1" applyFill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 wrapText="1"/>
    </xf>
    <xf numFmtId="164" fontId="4" fillId="0" borderId="28" xfId="0" applyNumberFormat="1" applyFont="1" applyFill="1" applyBorder="1" applyAlignment="1">
      <alignment horizontal="center" vertical="center" wrapText="1"/>
    </xf>
    <xf numFmtId="14" fontId="1" fillId="0" borderId="22" xfId="0" applyNumberFormat="1" applyFont="1" applyFill="1" applyBorder="1" applyAlignment="1">
      <alignment horizontal="center" vertical="center"/>
    </xf>
    <xf numFmtId="0" fontId="4" fillId="0" borderId="81" xfId="0" applyFont="1" applyFill="1" applyBorder="1" applyAlignment="1">
      <alignment horizontal="center" vertical="center"/>
    </xf>
    <xf numFmtId="0" fontId="1" fillId="7" borderId="81" xfId="0" applyFont="1" applyFill="1" applyBorder="1" applyAlignment="1">
      <alignment horizontal="center" vertical="center"/>
    </xf>
    <xf numFmtId="16" fontId="1" fillId="7" borderId="22" xfId="0" applyNumberFormat="1" applyFont="1" applyFill="1" applyBorder="1" applyAlignment="1">
      <alignment horizontal="center" vertical="center"/>
    </xf>
    <xf numFmtId="0" fontId="7" fillId="2" borderId="81" xfId="0" applyFont="1" applyFill="1" applyBorder="1" applyAlignment="1">
      <alignment horizontal="center" vertical="center"/>
    </xf>
    <xf numFmtId="0" fontId="7" fillId="7" borderId="25" xfId="0" applyFont="1" applyFill="1" applyBorder="1" applyAlignment="1">
      <alignment horizontal="center" vertical="center"/>
    </xf>
    <xf numFmtId="0" fontId="7" fillId="7" borderId="22" xfId="0" applyFont="1" applyFill="1" applyBorder="1" applyAlignment="1">
      <alignment horizontal="center" vertical="center"/>
    </xf>
    <xf numFmtId="14" fontId="7" fillId="7" borderId="22" xfId="0" applyNumberFormat="1" applyFont="1" applyFill="1" applyBorder="1" applyAlignment="1">
      <alignment horizontal="center" vertical="center"/>
    </xf>
    <xf numFmtId="0" fontId="6" fillId="7" borderId="22" xfId="0" applyFont="1" applyFill="1" applyBorder="1" applyAlignment="1">
      <alignment horizontal="center" vertical="center"/>
    </xf>
    <xf numFmtId="0" fontId="4" fillId="0" borderId="8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0" borderId="22" xfId="0" applyNumberFormat="1" applyFont="1" applyFill="1" applyBorder="1" applyAlignment="1">
      <alignment horizontal="center" vertical="center"/>
    </xf>
    <xf numFmtId="16" fontId="1" fillId="0" borderId="22" xfId="0" applyNumberFormat="1" applyFont="1" applyFill="1" applyBorder="1" applyAlignment="1">
      <alignment horizontal="center" vertical="center"/>
    </xf>
    <xf numFmtId="16" fontId="0" fillId="0" borderId="22" xfId="0" applyNumberFormat="1" applyBorder="1" applyAlignment="1">
      <alignment horizontal="center" vertical="center"/>
    </xf>
    <xf numFmtId="0" fontId="15" fillId="4" borderId="22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14" fontId="1" fillId="0" borderId="22" xfId="0" applyNumberFormat="1" applyFont="1" applyBorder="1" applyAlignment="1">
      <alignment horizontal="center" vertical="center" wrapText="1"/>
    </xf>
    <xf numFmtId="14" fontId="4" fillId="2" borderId="22" xfId="0" applyNumberFormat="1" applyFont="1" applyFill="1" applyBorder="1" applyAlignment="1">
      <alignment horizontal="center" vertical="center" wrapText="1"/>
    </xf>
    <xf numFmtId="0" fontId="12" fillId="2" borderId="81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5" fillId="2" borderId="81" xfId="0" applyFont="1" applyFill="1" applyBorder="1" applyAlignment="1">
      <alignment horizontal="center" vertical="center" wrapText="1"/>
    </xf>
    <xf numFmtId="16" fontId="1" fillId="7" borderId="22" xfId="0" applyNumberFormat="1" applyFont="1" applyFill="1" applyBorder="1" applyAlignment="1">
      <alignment horizontal="center" vertical="center" wrapText="1"/>
    </xf>
    <xf numFmtId="0" fontId="4" fillId="7" borderId="81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16" fontId="1" fillId="0" borderId="22" xfId="0" applyNumberFormat="1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7" borderId="26" xfId="0" applyFont="1" applyFill="1" applyBorder="1" applyAlignment="1">
      <alignment vertical="top" wrapText="1"/>
    </xf>
    <xf numFmtId="0" fontId="1" fillId="7" borderId="21" xfId="0" applyFont="1" applyFill="1" applyBorder="1" applyAlignment="1">
      <alignment vertical="top" wrapText="1"/>
    </xf>
    <xf numFmtId="0" fontId="1" fillId="7" borderId="23" xfId="0" applyFont="1" applyFill="1" applyBorder="1" applyAlignment="1">
      <alignment wrapText="1"/>
    </xf>
    <xf numFmtId="0" fontId="1" fillId="7" borderId="82" xfId="0" applyFont="1" applyFill="1" applyBorder="1" applyAlignment="1">
      <alignment horizontal="center"/>
    </xf>
    <xf numFmtId="0" fontId="4" fillId="2" borderId="23" xfId="0" applyFont="1" applyFill="1" applyBorder="1" applyAlignment="1">
      <alignment wrapText="1"/>
    </xf>
    <xf numFmtId="0" fontId="4" fillId="2" borderId="82" xfId="0" applyFont="1" applyFill="1" applyBorder="1" applyAlignment="1">
      <alignment horizontal="center"/>
    </xf>
    <xf numFmtId="0" fontId="1" fillId="7" borderId="22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60" xfId="0" applyFont="1" applyBorder="1" applyAlignment="1">
      <alignment horizontal="center" wrapText="1"/>
    </xf>
    <xf numFmtId="0" fontId="1" fillId="0" borderId="62" xfId="0" applyFont="1" applyBorder="1" applyAlignment="1">
      <alignment horizontal="center" wrapText="1"/>
    </xf>
    <xf numFmtId="164" fontId="12" fillId="3" borderId="31" xfId="0" applyNumberFormat="1" applyFont="1" applyFill="1" applyBorder="1" applyAlignment="1">
      <alignment horizontal="center" wrapText="1"/>
    </xf>
    <xf numFmtId="2" fontId="5" fillId="2" borderId="5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left" vertical="top" wrapText="1"/>
    </xf>
    <xf numFmtId="2" fontId="4" fillId="2" borderId="10" xfId="0" applyNumberFormat="1" applyFont="1" applyFill="1" applyBorder="1" applyAlignment="1">
      <alignment horizontal="center" vertical="center" wrapText="1"/>
    </xf>
    <xf numFmtId="2" fontId="4" fillId="2" borderId="12" xfId="0" applyNumberFormat="1" applyFont="1" applyFill="1" applyBorder="1" applyAlignment="1">
      <alignment horizontal="center" vertical="center" wrapText="1"/>
    </xf>
    <xf numFmtId="164" fontId="4" fillId="2" borderId="12" xfId="0" applyNumberFormat="1" applyFont="1" applyFill="1" applyBorder="1" applyAlignment="1">
      <alignment horizontal="center" vertical="center" wrapText="1"/>
    </xf>
    <xf numFmtId="2" fontId="4" fillId="2" borderId="14" xfId="0" applyNumberFormat="1" applyFont="1" applyFill="1" applyBorder="1" applyAlignment="1">
      <alignment horizontal="center" vertical="center" wrapText="1"/>
    </xf>
    <xf numFmtId="16" fontId="0" fillId="0" borderId="20" xfId="0" applyNumberFormat="1" applyBorder="1" applyAlignment="1">
      <alignment horizontal="center" vertical="center"/>
    </xf>
    <xf numFmtId="164" fontId="1" fillId="0" borderId="23" xfId="0" applyNumberFormat="1" applyFont="1" applyBorder="1" applyAlignment="1">
      <alignment horizontal="left" vertical="top" wrapText="1"/>
    </xf>
    <xf numFmtId="164" fontId="6" fillId="0" borderId="20" xfId="0" applyNumberFormat="1" applyFont="1" applyBorder="1" applyAlignment="1">
      <alignment horizontal="center" vertical="center"/>
    </xf>
    <xf numFmtId="164" fontId="7" fillId="0" borderId="10" xfId="0" applyNumberFormat="1" applyFont="1" applyFill="1" applyBorder="1" applyAlignment="1">
      <alignment horizontal="center" vertical="center" wrapText="1"/>
    </xf>
    <xf numFmtId="164" fontId="34" fillId="0" borderId="10" xfId="0" applyNumberFormat="1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164" fontId="32" fillId="0" borderId="10" xfId="0" applyNumberFormat="1" applyFont="1" applyBorder="1" applyAlignment="1">
      <alignment horizontal="center" vertical="center"/>
    </xf>
    <xf numFmtId="0" fontId="1" fillId="0" borderId="82" xfId="0" applyFont="1" applyBorder="1" applyAlignment="1">
      <alignment horizontal="center" vertical="center"/>
    </xf>
    <xf numFmtId="164" fontId="6" fillId="0" borderId="28" xfId="0" applyNumberFormat="1" applyFont="1" applyFill="1" applyBorder="1" applyAlignment="1">
      <alignment horizontal="center" vertical="center" wrapText="1"/>
    </xf>
    <xf numFmtId="164" fontId="6" fillId="0" borderId="9" xfId="0" applyNumberFormat="1" applyFont="1" applyFill="1" applyBorder="1" applyAlignment="1">
      <alignment horizontal="center" vertical="center" wrapText="1"/>
    </xf>
    <xf numFmtId="164" fontId="7" fillId="0" borderId="11" xfId="0" applyNumberFormat="1" applyFont="1" applyBorder="1" applyAlignment="1">
      <alignment horizontal="center" vertical="center" wrapText="1"/>
    </xf>
    <xf numFmtId="164" fontId="7" fillId="0" borderId="1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60" xfId="0" applyFont="1" applyBorder="1" applyAlignment="1">
      <alignment horizontal="center" wrapText="1"/>
    </xf>
    <xf numFmtId="0" fontId="1" fillId="0" borderId="62" xfId="0" applyFont="1" applyBorder="1" applyAlignment="1">
      <alignment horizontal="center" wrapText="1"/>
    </xf>
    <xf numFmtId="16" fontId="4" fillId="2" borderId="25" xfId="0" applyNumberFormat="1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justify" vertical="top" wrapText="1"/>
    </xf>
    <xf numFmtId="0" fontId="4" fillId="7" borderId="23" xfId="0" applyFont="1" applyFill="1" applyBorder="1" applyAlignment="1">
      <alignment horizontal="justify" vertical="top" wrapText="1"/>
    </xf>
    <xf numFmtId="164" fontId="6" fillId="7" borderId="10" xfId="0" applyNumberFormat="1" applyFont="1" applyFill="1" applyBorder="1" applyAlignment="1">
      <alignment horizontal="center" vertical="center" wrapText="1"/>
    </xf>
    <xf numFmtId="164" fontId="6" fillId="7" borderId="12" xfId="0" applyNumberFormat="1" applyFont="1" applyFill="1" applyBorder="1" applyAlignment="1">
      <alignment horizontal="center" vertical="center" wrapText="1"/>
    </xf>
    <xf numFmtId="0" fontId="6" fillId="7" borderId="82" xfId="0" applyFont="1" applyFill="1" applyBorder="1" applyAlignment="1">
      <alignment horizontal="center" vertical="center" wrapText="1"/>
    </xf>
    <xf numFmtId="14" fontId="4" fillId="7" borderId="20" xfId="0" applyNumberFormat="1" applyFont="1" applyFill="1" applyBorder="1" applyAlignment="1">
      <alignment horizontal="center" vertical="center" wrapText="1"/>
    </xf>
    <xf numFmtId="164" fontId="7" fillId="7" borderId="10" xfId="0" applyNumberFormat="1" applyFont="1" applyFill="1" applyBorder="1" applyAlignment="1">
      <alignment horizontal="center" vertical="center" wrapText="1"/>
    </xf>
    <xf numFmtId="164" fontId="7" fillId="7" borderId="12" xfId="0" applyNumberFormat="1" applyFont="1" applyFill="1" applyBorder="1" applyAlignment="1">
      <alignment horizontal="center" vertical="center" wrapText="1"/>
    </xf>
    <xf numFmtId="0" fontId="4" fillId="7" borderId="20" xfId="0" applyFont="1" applyFill="1" applyBorder="1" applyAlignment="1">
      <alignment horizontal="center"/>
    </xf>
    <xf numFmtId="0" fontId="4" fillId="0" borderId="23" xfId="0" applyFont="1" applyBorder="1" applyAlignment="1">
      <alignment wrapText="1"/>
    </xf>
    <xf numFmtId="164" fontId="7" fillId="7" borderId="10" xfId="0" applyNumberFormat="1" applyFont="1" applyFill="1" applyBorder="1" applyAlignment="1">
      <alignment horizontal="center" vertical="center"/>
    </xf>
    <xf numFmtId="164" fontId="7" fillId="7" borderId="23" xfId="0" applyNumberFormat="1" applyFont="1" applyFill="1" applyBorder="1" applyAlignment="1">
      <alignment horizontal="center" vertical="center"/>
    </xf>
    <xf numFmtId="0" fontId="7" fillId="7" borderId="8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60" xfId="0" applyFont="1" applyBorder="1" applyAlignment="1">
      <alignment horizontal="center" wrapText="1"/>
    </xf>
    <xf numFmtId="0" fontId="1" fillId="0" borderId="62" xfId="0" applyFont="1" applyBorder="1" applyAlignment="1">
      <alignment horizontal="center" wrapText="1"/>
    </xf>
    <xf numFmtId="0" fontId="38" fillId="7" borderId="0" xfId="0" applyFont="1" applyFill="1"/>
    <xf numFmtId="0" fontId="38" fillId="0" borderId="0" xfId="0" applyFont="1" applyFill="1"/>
    <xf numFmtId="0" fontId="38" fillId="2" borderId="0" xfId="0" applyFont="1" applyFill="1"/>
    <xf numFmtId="0" fontId="38" fillId="7" borderId="0" xfId="0" applyFont="1" applyFill="1" applyAlignment="1">
      <alignment horizontal="center" vertical="center" wrapText="1"/>
    </xf>
    <xf numFmtId="0" fontId="38" fillId="16" borderId="0" xfId="0" applyFont="1" applyFill="1"/>
    <xf numFmtId="0" fontId="4" fillId="3" borderId="7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justify" wrapText="1"/>
    </xf>
    <xf numFmtId="164" fontId="4" fillId="3" borderId="22" xfId="0" applyNumberFormat="1" applyFont="1" applyFill="1" applyBorder="1" applyAlignment="1">
      <alignment horizontal="center" vertical="center" wrapText="1"/>
    </xf>
    <xf numFmtId="164" fontId="4" fillId="3" borderId="21" xfId="0" applyNumberFormat="1" applyFont="1" applyFill="1" applyBorder="1" applyAlignment="1">
      <alignment horizontal="center" vertical="center" wrapText="1"/>
    </xf>
    <xf numFmtId="2" fontId="4" fillId="3" borderId="27" xfId="0" applyNumberFormat="1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left" vertical="center" wrapText="1"/>
    </xf>
    <xf numFmtId="2" fontId="1" fillId="3" borderId="27" xfId="0" applyNumberFormat="1" applyFont="1" applyFill="1" applyBorder="1" applyAlignment="1">
      <alignment horizontal="center" vertical="center" wrapText="1"/>
    </xf>
    <xf numFmtId="16" fontId="1" fillId="3" borderId="22" xfId="0" applyNumberFormat="1" applyFont="1" applyFill="1" applyBorder="1" applyAlignment="1">
      <alignment horizontal="center" vertical="center" wrapText="1"/>
    </xf>
    <xf numFmtId="164" fontId="4" fillId="3" borderId="9" xfId="0" applyNumberFormat="1" applyFont="1" applyFill="1" applyBorder="1" applyAlignment="1">
      <alignment horizontal="center" vertical="center" wrapText="1"/>
    </xf>
    <xf numFmtId="164" fontId="4" fillId="3" borderId="27" xfId="0" applyNumberFormat="1" applyFont="1" applyFill="1" applyBorder="1" applyAlignment="1">
      <alignment horizontal="center" vertical="center" wrapText="1"/>
    </xf>
    <xf numFmtId="0" fontId="1" fillId="3" borderId="73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 wrapText="1"/>
    </xf>
    <xf numFmtId="164" fontId="17" fillId="3" borderId="22" xfId="0" applyNumberFormat="1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center" vertical="center" wrapText="1"/>
    </xf>
    <xf numFmtId="164" fontId="5" fillId="3" borderId="22" xfId="0" applyNumberFormat="1" applyFont="1" applyFill="1" applyBorder="1" applyAlignment="1">
      <alignment horizontal="center" vertical="center" wrapText="1"/>
    </xf>
    <xf numFmtId="16" fontId="4" fillId="3" borderId="25" xfId="0" applyNumberFormat="1" applyFont="1" applyFill="1" applyBorder="1" applyAlignment="1">
      <alignment horizontal="center" vertical="center" wrapText="1"/>
    </xf>
    <xf numFmtId="16" fontId="1" fillId="2" borderId="5" xfId="0" applyNumberFormat="1" applyFont="1" applyFill="1" applyBorder="1" applyAlignment="1">
      <alignment horizontal="center" vertical="center" wrapText="1"/>
    </xf>
    <xf numFmtId="16" fontId="1" fillId="3" borderId="5" xfId="0" applyNumberFormat="1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left" vertical="center" wrapText="1"/>
    </xf>
    <xf numFmtId="0" fontId="40" fillId="2" borderId="7" xfId="0" applyFont="1" applyFill="1" applyBorder="1" applyAlignment="1">
      <alignment horizontal="left" vertical="center" wrapText="1"/>
    </xf>
    <xf numFmtId="164" fontId="41" fillId="2" borderId="22" xfId="0" applyNumberFormat="1" applyFont="1" applyFill="1" applyBorder="1" applyAlignment="1">
      <alignment horizontal="center" vertical="center" wrapText="1"/>
    </xf>
    <xf numFmtId="164" fontId="41" fillId="2" borderId="5" xfId="0" applyNumberFormat="1" applyFont="1" applyFill="1" applyBorder="1" applyAlignment="1">
      <alignment horizontal="center" vertical="center" wrapText="1"/>
    </xf>
    <xf numFmtId="164" fontId="40" fillId="2" borderId="5" xfId="0" applyNumberFormat="1" applyFont="1" applyFill="1" applyBorder="1" applyAlignment="1">
      <alignment horizontal="center" vertical="center" wrapText="1"/>
    </xf>
    <xf numFmtId="164" fontId="40" fillId="2" borderId="21" xfId="0" applyNumberFormat="1" applyFont="1" applyFill="1" applyBorder="1" applyAlignment="1">
      <alignment horizontal="center" vertical="center" wrapText="1"/>
    </xf>
    <xf numFmtId="164" fontId="40" fillId="2" borderId="22" xfId="0" applyNumberFormat="1" applyFont="1" applyFill="1" applyBorder="1" applyAlignment="1">
      <alignment horizontal="center" vertical="center" wrapText="1"/>
    </xf>
    <xf numFmtId="2" fontId="40" fillId="2" borderId="27" xfId="0" applyNumberFormat="1" applyFont="1" applyFill="1" applyBorder="1" applyAlignment="1">
      <alignment horizontal="center" vertical="center" wrapText="1"/>
    </xf>
    <xf numFmtId="0" fontId="39" fillId="7" borderId="7" xfId="0" applyFont="1" applyFill="1" applyBorder="1" applyAlignment="1">
      <alignment horizontal="left" vertical="center" wrapText="1"/>
    </xf>
    <xf numFmtId="164" fontId="41" fillId="7" borderId="22" xfId="0" applyNumberFormat="1" applyFont="1" applyFill="1" applyBorder="1" applyAlignment="1">
      <alignment horizontal="center" vertical="center" wrapText="1"/>
    </xf>
    <xf numFmtId="164" fontId="42" fillId="7" borderId="5" xfId="0" applyNumberFormat="1" applyFont="1" applyFill="1" applyBorder="1" applyAlignment="1">
      <alignment horizontal="center" vertical="center" wrapText="1"/>
    </xf>
    <xf numFmtId="164" fontId="39" fillId="7" borderId="5" xfId="0" applyNumberFormat="1" applyFont="1" applyFill="1" applyBorder="1" applyAlignment="1">
      <alignment horizontal="center" vertical="center" wrapText="1"/>
    </xf>
    <xf numFmtId="164" fontId="39" fillId="7" borderId="21" xfId="0" applyNumberFormat="1" applyFont="1" applyFill="1" applyBorder="1" applyAlignment="1">
      <alignment horizontal="center" vertical="center" wrapText="1"/>
    </xf>
    <xf numFmtId="164" fontId="40" fillId="7" borderId="22" xfId="0" applyNumberFormat="1" applyFont="1" applyFill="1" applyBorder="1" applyAlignment="1">
      <alignment horizontal="center" vertical="center" wrapText="1"/>
    </xf>
    <xf numFmtId="2" fontId="39" fillId="7" borderId="27" xfId="0" applyNumberFormat="1" applyFont="1" applyFill="1" applyBorder="1" applyAlignment="1">
      <alignment horizontal="center" vertical="center" wrapText="1"/>
    </xf>
    <xf numFmtId="2" fontId="40" fillId="7" borderId="27" xfId="0" applyNumberFormat="1" applyFont="1" applyFill="1" applyBorder="1" applyAlignment="1">
      <alignment horizontal="center" vertical="center" wrapText="1"/>
    </xf>
    <xf numFmtId="0" fontId="39" fillId="0" borderId="7" xfId="0" applyFont="1" applyBorder="1" applyAlignment="1">
      <alignment horizontal="left" vertical="center" wrapText="1"/>
    </xf>
    <xf numFmtId="164" fontId="39" fillId="0" borderId="5" xfId="0" applyNumberFormat="1" applyFont="1" applyBorder="1" applyAlignment="1">
      <alignment horizontal="center" vertical="center" wrapText="1"/>
    </xf>
    <xf numFmtId="164" fontId="39" fillId="0" borderId="5" xfId="0" applyNumberFormat="1" applyFont="1" applyFill="1" applyBorder="1" applyAlignment="1">
      <alignment horizontal="center" vertical="center" wrapText="1"/>
    </xf>
    <xf numFmtId="164" fontId="39" fillId="0" borderId="21" xfId="0" applyNumberFormat="1" applyFont="1" applyFill="1" applyBorder="1" applyAlignment="1">
      <alignment horizontal="center" vertical="center" wrapText="1"/>
    </xf>
    <xf numFmtId="164" fontId="40" fillId="0" borderId="22" xfId="0" applyNumberFormat="1" applyFont="1" applyFill="1" applyBorder="1" applyAlignment="1">
      <alignment horizontal="center" vertical="center" wrapText="1"/>
    </xf>
    <xf numFmtId="2" fontId="40" fillId="0" borderId="27" xfId="0" applyNumberFormat="1" applyFont="1" applyFill="1" applyBorder="1" applyAlignment="1">
      <alignment horizontal="center" vertical="center" wrapText="1"/>
    </xf>
    <xf numFmtId="0" fontId="39" fillId="0" borderId="18" xfId="0" applyFont="1" applyFill="1" applyBorder="1" applyAlignment="1">
      <alignment horizontal="left" vertical="center" wrapText="1"/>
    </xf>
    <xf numFmtId="0" fontId="39" fillId="0" borderId="7" xfId="0" applyFont="1" applyFill="1" applyBorder="1" applyAlignment="1">
      <alignment horizontal="left" vertical="center" wrapText="1"/>
    </xf>
    <xf numFmtId="164" fontId="39" fillId="0" borderId="27" xfId="0" applyNumberFormat="1" applyFont="1" applyFill="1" applyBorder="1" applyAlignment="1">
      <alignment horizontal="center" vertical="center" wrapText="1"/>
    </xf>
    <xf numFmtId="164" fontId="40" fillId="0" borderId="28" xfId="0" applyNumberFormat="1" applyFont="1" applyFill="1" applyBorder="1" applyAlignment="1">
      <alignment horizontal="center" vertical="center" wrapText="1"/>
    </xf>
    <xf numFmtId="0" fontId="39" fillId="0" borderId="27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64" fontId="6" fillId="3" borderId="22" xfId="0" applyNumberFormat="1" applyFont="1" applyFill="1" applyBorder="1" applyAlignment="1">
      <alignment horizontal="center" vertical="center" wrapText="1"/>
    </xf>
    <xf numFmtId="164" fontId="6" fillId="3" borderId="10" xfId="0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center" vertical="center" wrapText="1"/>
    </xf>
    <xf numFmtId="16" fontId="4" fillId="2" borderId="5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left" vertical="center" wrapText="1"/>
    </xf>
    <xf numFmtId="164" fontId="9" fillId="3" borderId="5" xfId="0" applyNumberFormat="1" applyFont="1" applyFill="1" applyBorder="1" applyAlignment="1">
      <alignment horizontal="center" vertical="center" wrapText="1"/>
    </xf>
    <xf numFmtId="164" fontId="9" fillId="3" borderId="21" xfId="0" applyNumberFormat="1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justify" vertical="top" wrapText="1"/>
    </xf>
    <xf numFmtId="164" fontId="7" fillId="2" borderId="22" xfId="0" applyNumberFormat="1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164" fontId="7" fillId="2" borderId="21" xfId="0" applyNumberFormat="1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justify" vertical="top" wrapText="1"/>
    </xf>
    <xf numFmtId="164" fontId="6" fillId="3" borderId="21" xfId="0" applyNumberFormat="1" applyFont="1" applyFill="1" applyBorder="1" applyAlignment="1">
      <alignment horizontal="center" vertical="center" wrapText="1"/>
    </xf>
    <xf numFmtId="2" fontId="7" fillId="3" borderId="69" xfId="0" applyNumberFormat="1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justify" vertical="top" wrapText="1"/>
    </xf>
    <xf numFmtId="0" fontId="6" fillId="3" borderId="69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center" vertical="center" wrapText="1"/>
    </xf>
    <xf numFmtId="164" fontId="7" fillId="3" borderId="21" xfId="0" applyNumberFormat="1" applyFont="1" applyFill="1" applyBorder="1" applyAlignment="1">
      <alignment horizontal="center" vertical="center" wrapText="1"/>
    </xf>
    <xf numFmtId="164" fontId="6" fillId="2" borderId="28" xfId="0" applyNumberFormat="1" applyFont="1" applyFill="1" applyBorder="1" applyAlignment="1">
      <alignment horizontal="center" vertical="center" wrapText="1"/>
    </xf>
    <xf numFmtId="0" fontId="1" fillId="2" borderId="78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14" fontId="4" fillId="3" borderId="22" xfId="0" applyNumberFormat="1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justify" vertical="top" wrapText="1"/>
    </xf>
    <xf numFmtId="14" fontId="4" fillId="2" borderId="22" xfId="0" applyNumberFormat="1" applyFont="1" applyFill="1" applyBorder="1" applyAlignment="1">
      <alignment horizontal="center" vertical="center"/>
    </xf>
    <xf numFmtId="164" fontId="4" fillId="3" borderId="21" xfId="0" applyNumberFormat="1" applyFont="1" applyFill="1" applyBorder="1" applyAlignment="1">
      <alignment horizontal="left" vertical="top" wrapText="1"/>
    </xf>
    <xf numFmtId="164" fontId="6" fillId="3" borderId="22" xfId="0" applyNumberFormat="1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164" fontId="6" fillId="2" borderId="21" xfId="0" applyNumberFormat="1" applyFont="1" applyFill="1" applyBorder="1" applyAlignment="1">
      <alignment horizontal="left" vertical="top" wrapText="1"/>
    </xf>
    <xf numFmtId="0" fontId="12" fillId="2" borderId="22" xfId="0" applyFont="1" applyFill="1" applyBorder="1" applyAlignment="1">
      <alignment horizontal="center" vertical="center" wrapText="1"/>
    </xf>
    <xf numFmtId="0" fontId="4" fillId="2" borderId="83" xfId="0" applyFont="1" applyFill="1" applyBorder="1" applyAlignment="1">
      <alignment horizontal="left" vertical="center" wrapText="1"/>
    </xf>
    <xf numFmtId="0" fontId="4" fillId="2" borderId="69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164" fontId="4" fillId="2" borderId="23" xfId="0" applyNumberFormat="1" applyFont="1" applyFill="1" applyBorder="1" applyAlignment="1">
      <alignment horizontal="left" vertical="top" wrapText="1"/>
    </xf>
    <xf numFmtId="0" fontId="4" fillId="2" borderId="82" xfId="0" applyFont="1" applyFill="1" applyBorder="1" applyAlignment="1">
      <alignment horizontal="center" vertical="center"/>
    </xf>
    <xf numFmtId="2" fontId="6" fillId="3" borderId="71" xfId="0" applyNumberFormat="1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left"/>
    </xf>
    <xf numFmtId="0" fontId="7" fillId="2" borderId="84" xfId="0" applyFont="1" applyFill="1" applyBorder="1" applyAlignment="1">
      <alignment horizontal="center"/>
    </xf>
    <xf numFmtId="0" fontId="3" fillId="2" borderId="66" xfId="0" applyFont="1" applyFill="1" applyBorder="1" applyAlignment="1">
      <alignment horizontal="center" vertical="center" wrapText="1"/>
    </xf>
    <xf numFmtId="164" fontId="8" fillId="3" borderId="10" xfId="0" applyNumberFormat="1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0" fontId="8" fillId="3" borderId="74" xfId="0" applyFont="1" applyFill="1" applyBorder="1" applyAlignment="1">
      <alignment horizontal="center" vertical="center" wrapText="1"/>
    </xf>
    <xf numFmtId="164" fontId="8" fillId="3" borderId="12" xfId="0" applyNumberFormat="1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left" wrapText="1"/>
    </xf>
    <xf numFmtId="0" fontId="6" fillId="2" borderId="21" xfId="0" applyFont="1" applyFill="1" applyBorder="1" applyAlignment="1">
      <alignment horizontal="left"/>
    </xf>
    <xf numFmtId="0" fontId="6" fillId="2" borderId="22" xfId="0" applyFont="1" applyFill="1" applyBorder="1" applyAlignment="1">
      <alignment horizontal="center" vertical="center"/>
    </xf>
    <xf numFmtId="0" fontId="38" fillId="11" borderId="0" xfId="0" applyFont="1" applyFill="1"/>
    <xf numFmtId="0" fontId="38" fillId="17" borderId="0" xfId="0" applyFont="1" applyFill="1"/>
    <xf numFmtId="0" fontId="7" fillId="0" borderId="47" xfId="0" applyFont="1" applyFill="1" applyBorder="1" applyAlignment="1">
      <alignment horizontal="center" vertical="center"/>
    </xf>
    <xf numFmtId="164" fontId="12" fillId="3" borderId="48" xfId="0" applyNumberFormat="1" applyFont="1" applyFill="1" applyBorder="1" applyAlignment="1">
      <alignment horizontal="center" vertical="center"/>
    </xf>
    <xf numFmtId="164" fontId="12" fillId="3" borderId="45" xfId="0" applyNumberFormat="1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left" vertical="center" wrapText="1"/>
    </xf>
    <xf numFmtId="0" fontId="1" fillId="3" borderId="26" xfId="0" applyFont="1" applyFill="1" applyBorder="1" applyAlignment="1">
      <alignment horizontal="left" vertical="top" wrapText="1"/>
    </xf>
    <xf numFmtId="164" fontId="43" fillId="2" borderId="5" xfId="0" applyNumberFormat="1" applyFont="1" applyFill="1" applyBorder="1" applyAlignment="1">
      <alignment horizontal="center" vertical="center" wrapText="1"/>
    </xf>
    <xf numFmtId="0" fontId="40" fillId="4" borderId="18" xfId="0" applyFont="1" applyFill="1" applyBorder="1" applyAlignment="1">
      <alignment horizontal="left" vertical="center" wrapText="1"/>
    </xf>
    <xf numFmtId="164" fontId="41" fillId="4" borderId="22" xfId="0" applyNumberFormat="1" applyFont="1" applyFill="1" applyBorder="1" applyAlignment="1">
      <alignment horizontal="center" vertical="center" wrapText="1"/>
    </xf>
    <xf numFmtId="164" fontId="41" fillId="4" borderId="11" xfId="0" applyNumberFormat="1" applyFont="1" applyFill="1" applyBorder="1" applyAlignment="1">
      <alignment horizontal="center" vertical="center" wrapText="1"/>
    </xf>
    <xf numFmtId="0" fontId="40" fillId="3" borderId="7" xfId="0" applyFont="1" applyFill="1" applyBorder="1" applyAlignment="1">
      <alignment horizontal="left" vertical="center" wrapText="1"/>
    </xf>
    <xf numFmtId="2" fontId="40" fillId="3" borderId="22" xfId="0" applyNumberFormat="1" applyFont="1" applyFill="1" applyBorder="1" applyAlignment="1">
      <alignment horizontal="center" vertical="center" wrapText="1"/>
    </xf>
    <xf numFmtId="164" fontId="39" fillId="3" borderId="11" xfId="0" applyNumberFormat="1" applyFont="1" applyFill="1" applyBorder="1" applyAlignment="1">
      <alignment horizontal="center" vertical="center" wrapText="1"/>
    </xf>
    <xf numFmtId="164" fontId="39" fillId="3" borderId="5" xfId="0" applyNumberFormat="1" applyFont="1" applyFill="1" applyBorder="1" applyAlignment="1">
      <alignment horizontal="center" vertical="center" wrapText="1"/>
    </xf>
    <xf numFmtId="164" fontId="39" fillId="3" borderId="27" xfId="0" applyNumberFormat="1" applyFont="1" applyFill="1" applyBorder="1" applyAlignment="1">
      <alignment horizontal="center" vertical="center" wrapText="1"/>
    </xf>
    <xf numFmtId="164" fontId="40" fillId="3" borderId="22" xfId="0" applyNumberFormat="1" applyFont="1" applyFill="1" applyBorder="1" applyAlignment="1">
      <alignment horizontal="center" vertical="center" wrapText="1"/>
    </xf>
    <xf numFmtId="164" fontId="39" fillId="0" borderId="11" xfId="0" applyNumberFormat="1" applyFont="1" applyFill="1" applyBorder="1" applyAlignment="1">
      <alignment horizontal="center" vertical="center" wrapText="1"/>
    </xf>
    <xf numFmtId="164" fontId="39" fillId="2" borderId="11" xfId="0" applyNumberFormat="1" applyFont="1" applyFill="1" applyBorder="1" applyAlignment="1">
      <alignment horizontal="center" vertical="center" wrapText="1"/>
    </xf>
    <xf numFmtId="164" fontId="39" fillId="2" borderId="5" xfId="0" applyNumberFormat="1" applyFont="1" applyFill="1" applyBorder="1" applyAlignment="1">
      <alignment horizontal="center" vertical="center" wrapText="1"/>
    </xf>
    <xf numFmtId="164" fontId="39" fillId="2" borderId="27" xfId="0" applyNumberFormat="1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wrapText="1"/>
    </xf>
    <xf numFmtId="164" fontId="6" fillId="3" borderId="5" xfId="0" applyNumberFormat="1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wrapText="1"/>
    </xf>
    <xf numFmtId="164" fontId="7" fillId="2" borderId="5" xfId="0" applyNumberFormat="1" applyFont="1" applyFill="1" applyBorder="1" applyAlignment="1">
      <alignment horizontal="center" vertical="center"/>
    </xf>
    <xf numFmtId="164" fontId="7" fillId="2" borderId="21" xfId="0" applyNumberFormat="1" applyFont="1" applyFill="1" applyBorder="1" applyAlignment="1">
      <alignment horizontal="center" vertical="center"/>
    </xf>
    <xf numFmtId="164" fontId="6" fillId="3" borderId="21" xfId="0" applyNumberFormat="1" applyFont="1" applyFill="1" applyBorder="1" applyAlignment="1">
      <alignment horizontal="center" vertical="center"/>
    </xf>
    <xf numFmtId="164" fontId="34" fillId="7" borderId="5" xfId="0" applyNumberFormat="1" applyFont="1" applyFill="1" applyBorder="1" applyAlignment="1">
      <alignment horizontal="center" vertical="center"/>
    </xf>
    <xf numFmtId="164" fontId="5" fillId="7" borderId="22" xfId="0" applyNumberFormat="1" applyFont="1" applyFill="1" applyBorder="1" applyAlignment="1">
      <alignment horizontal="center" vertical="center" wrapText="1"/>
    </xf>
    <xf numFmtId="2" fontId="5" fillId="2" borderId="22" xfId="0" applyNumberFormat="1" applyFont="1" applyFill="1" applyBorder="1" applyAlignment="1">
      <alignment horizontal="center" vertical="center"/>
    </xf>
    <xf numFmtId="2" fontId="18" fillId="7" borderId="22" xfId="0" applyNumberFormat="1" applyFont="1" applyFill="1" applyBorder="1" applyAlignment="1">
      <alignment horizontal="center" vertical="center" wrapText="1"/>
    </xf>
    <xf numFmtId="164" fontId="39" fillId="0" borderId="23" xfId="0" applyNumberFormat="1" applyFont="1" applyFill="1" applyBorder="1" applyAlignment="1">
      <alignment horizontal="center" vertical="center" wrapText="1"/>
    </xf>
    <xf numFmtId="0" fontId="39" fillId="0" borderId="41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left" vertical="center" wrapText="1"/>
    </xf>
    <xf numFmtId="164" fontId="18" fillId="0" borderId="10" xfId="0" applyNumberFormat="1" applyFont="1" applyBorder="1" applyAlignment="1">
      <alignment horizontal="center" vertical="center" wrapText="1"/>
    </xf>
    <xf numFmtId="164" fontId="17" fillId="7" borderId="75" xfId="0" applyNumberFormat="1" applyFont="1" applyFill="1" applyBorder="1" applyAlignment="1">
      <alignment horizontal="center" vertical="center" wrapText="1"/>
    </xf>
    <xf numFmtId="164" fontId="18" fillId="0" borderId="10" xfId="0" applyNumberFormat="1" applyFont="1" applyFill="1" applyBorder="1" applyAlignment="1">
      <alignment horizontal="center" vertical="center" wrapText="1"/>
    </xf>
    <xf numFmtId="164" fontId="5" fillId="0" borderId="75" xfId="0" applyNumberFormat="1" applyFont="1" applyFill="1" applyBorder="1" applyAlignment="1">
      <alignment horizontal="center" vertical="center" wrapText="1"/>
    </xf>
    <xf numFmtId="164" fontId="18" fillId="0" borderId="41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14" fontId="4" fillId="18" borderId="20" xfId="0" applyNumberFormat="1" applyFont="1" applyFill="1" applyBorder="1" applyAlignment="1">
      <alignment horizontal="center" vertical="center" wrapText="1"/>
    </xf>
    <xf numFmtId="0" fontId="4" fillId="18" borderId="23" xfId="0" applyFont="1" applyFill="1" applyBorder="1" applyAlignment="1">
      <alignment horizontal="justify" vertical="top" wrapText="1"/>
    </xf>
    <xf numFmtId="164" fontId="7" fillId="18" borderId="10" xfId="0" applyNumberFormat="1" applyFont="1" applyFill="1" applyBorder="1" applyAlignment="1">
      <alignment horizontal="center" vertical="center" wrapText="1"/>
    </xf>
    <xf numFmtId="164" fontId="6" fillId="18" borderId="10" xfId="0" applyNumberFormat="1" applyFont="1" applyFill="1" applyBorder="1" applyAlignment="1">
      <alignment horizontal="center" vertical="center" wrapText="1"/>
    </xf>
    <xf numFmtId="164" fontId="6" fillId="18" borderId="12" xfId="0" applyNumberFormat="1" applyFont="1" applyFill="1" applyBorder="1" applyAlignment="1">
      <alignment horizontal="center" vertical="center" wrapText="1"/>
    </xf>
    <xf numFmtId="0" fontId="6" fillId="18" borderId="82" xfId="0" applyFont="1" applyFill="1" applyBorder="1" applyAlignment="1">
      <alignment horizontal="center" vertical="center" wrapText="1"/>
    </xf>
    <xf numFmtId="0" fontId="38" fillId="18" borderId="0" xfId="0" applyFont="1" applyFill="1"/>
    <xf numFmtId="2" fontId="0" fillId="18" borderId="0" xfId="0" applyNumberFormat="1" applyFill="1"/>
    <xf numFmtId="0" fontId="0" fillId="18" borderId="0" xfId="0" applyFill="1"/>
    <xf numFmtId="164" fontId="6" fillId="18" borderId="22" xfId="0" applyNumberFormat="1" applyFont="1" applyFill="1" applyBorder="1" applyAlignment="1">
      <alignment horizontal="center" vertical="center" wrapText="1"/>
    </xf>
    <xf numFmtId="164" fontId="7" fillId="0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8" fillId="7" borderId="5" xfId="1" applyFont="1" applyFill="1" applyBorder="1" applyAlignment="1">
      <alignment horizontal="left" vertical="center" wrapText="1"/>
    </xf>
    <xf numFmtId="16" fontId="15" fillId="0" borderId="22" xfId="0" applyNumberFormat="1" applyFont="1" applyFill="1" applyBorder="1" applyAlignment="1">
      <alignment horizontal="center" vertical="center"/>
    </xf>
    <xf numFmtId="16" fontId="15" fillId="0" borderId="20" xfId="0" applyNumberFormat="1" applyFont="1" applyFill="1" applyBorder="1" applyAlignment="1">
      <alignment horizontal="center" vertical="center"/>
    </xf>
    <xf numFmtId="164" fontId="7" fillId="0" borderId="15" xfId="0" applyNumberFormat="1" applyFont="1" applyFill="1" applyBorder="1" applyAlignment="1">
      <alignment horizontal="center" vertical="center" wrapText="1"/>
    </xf>
    <xf numFmtId="164" fontId="34" fillId="0" borderId="15" xfId="0" applyNumberFormat="1" applyFont="1" applyBorder="1" applyAlignment="1">
      <alignment horizontal="center" vertical="center"/>
    </xf>
    <xf numFmtId="164" fontId="7" fillId="0" borderId="15" xfId="0" applyNumberFormat="1" applyFont="1" applyBorder="1" applyAlignment="1">
      <alignment horizontal="center" vertical="center"/>
    </xf>
    <xf numFmtId="164" fontId="7" fillId="0" borderId="14" xfId="0" applyNumberFormat="1" applyFont="1" applyBorder="1" applyAlignment="1">
      <alignment horizontal="center" vertical="center"/>
    </xf>
    <xf numFmtId="164" fontId="17" fillId="2" borderId="5" xfId="0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 wrapText="1"/>
    </xf>
    <xf numFmtId="164" fontId="44" fillId="3" borderId="10" xfId="0" applyNumberFormat="1" applyFont="1" applyFill="1" applyBorder="1" applyAlignment="1">
      <alignment horizontal="center" vertical="center"/>
    </xf>
    <xf numFmtId="164" fontId="18" fillId="0" borderId="5" xfId="0" applyNumberFormat="1" applyFont="1" applyBorder="1" applyAlignment="1">
      <alignment horizontal="center" vertical="center" wrapText="1"/>
    </xf>
    <xf numFmtId="2" fontId="0" fillId="7" borderId="0" xfId="0" applyNumberFormat="1" applyFont="1" applyFill="1"/>
    <xf numFmtId="0" fontId="0" fillId="7" borderId="0" xfId="0" applyFont="1" applyFill="1"/>
    <xf numFmtId="0" fontId="1" fillId="7" borderId="47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left" vertical="top" wrapText="1"/>
    </xf>
    <xf numFmtId="0" fontId="1" fillId="3" borderId="47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right" vertical="top" wrapText="1"/>
    </xf>
    <xf numFmtId="2" fontId="1" fillId="7" borderId="10" xfId="0" applyNumberFormat="1" applyFont="1" applyFill="1" applyBorder="1" applyAlignment="1">
      <alignment horizontal="center" vertical="center"/>
    </xf>
    <xf numFmtId="164" fontId="18" fillId="7" borderId="5" xfId="0" applyNumberFormat="1" applyFont="1" applyFill="1" applyBorder="1" applyAlignment="1">
      <alignment horizontal="center" vertical="center" wrapText="1"/>
    </xf>
    <xf numFmtId="2" fontId="5" fillId="2" borderId="22" xfId="0" applyNumberFormat="1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 vertical="center" wrapText="1"/>
    </xf>
    <xf numFmtId="2" fontId="18" fillId="0" borderId="5" xfId="0" applyNumberFormat="1" applyFont="1" applyFill="1" applyBorder="1" applyAlignment="1">
      <alignment horizontal="center" vertical="center" wrapText="1"/>
    </xf>
    <xf numFmtId="2" fontId="18" fillId="7" borderId="5" xfId="0" applyNumberFormat="1" applyFont="1" applyFill="1" applyBorder="1" applyAlignment="1">
      <alignment horizontal="center" vertical="center" wrapText="1"/>
    </xf>
    <xf numFmtId="2" fontId="4" fillId="7" borderId="7" xfId="0" applyNumberFormat="1" applyFont="1" applyFill="1" applyBorder="1" applyAlignment="1">
      <alignment horizontal="center" vertical="center"/>
    </xf>
    <xf numFmtId="2" fontId="5" fillId="7" borderId="5" xfId="0" applyNumberFormat="1" applyFont="1" applyFill="1" applyBorder="1" applyAlignment="1">
      <alignment horizontal="center" vertical="center"/>
    </xf>
    <xf numFmtId="2" fontId="5" fillId="7" borderId="7" xfId="0" applyNumberFormat="1" applyFont="1" applyFill="1" applyBorder="1" applyAlignment="1">
      <alignment horizontal="center" vertical="center"/>
    </xf>
    <xf numFmtId="164" fontId="4" fillId="7" borderId="7" xfId="0" applyNumberFormat="1" applyFont="1" applyFill="1" applyBorder="1" applyAlignment="1">
      <alignment horizontal="center" vertical="center"/>
    </xf>
    <xf numFmtId="0" fontId="1" fillId="7" borderId="33" xfId="0" applyFont="1" applyFill="1" applyBorder="1" applyAlignment="1">
      <alignment horizontal="center" vertical="center" wrapText="1"/>
    </xf>
    <xf numFmtId="0" fontId="1" fillId="7" borderId="21" xfId="0" applyFont="1" applyFill="1" applyBorder="1" applyAlignment="1">
      <alignment vertical="center" wrapText="1"/>
    </xf>
    <xf numFmtId="2" fontId="1" fillId="7" borderId="5" xfId="0" applyNumberFormat="1" applyFont="1" applyFill="1" applyBorder="1" applyAlignment="1">
      <alignment horizontal="center" vertical="center"/>
    </xf>
    <xf numFmtId="2" fontId="18" fillId="7" borderId="5" xfId="0" applyNumberFormat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 wrapText="1"/>
    </xf>
    <xf numFmtId="164" fontId="18" fillId="2" borderId="5" xfId="0" applyNumberFormat="1" applyFont="1" applyFill="1" applyBorder="1" applyAlignment="1">
      <alignment horizontal="center" vertical="center" wrapText="1"/>
    </xf>
    <xf numFmtId="0" fontId="46" fillId="3" borderId="31" xfId="0" applyFont="1" applyFill="1" applyBorder="1" applyAlignment="1">
      <alignment horizontal="center" vertical="center" wrapText="1"/>
    </xf>
    <xf numFmtId="164" fontId="46" fillId="3" borderId="30" xfId="0" applyNumberFormat="1" applyFont="1" applyFill="1" applyBorder="1" applyAlignment="1">
      <alignment horizontal="center" vertical="center" wrapText="1"/>
    </xf>
    <xf numFmtId="2" fontId="46" fillId="3" borderId="56" xfId="0" applyNumberFormat="1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 wrapText="1"/>
    </xf>
    <xf numFmtId="164" fontId="34" fillId="0" borderId="5" xfId="0" applyNumberFormat="1" applyFont="1" applyFill="1" applyBorder="1" applyAlignment="1">
      <alignment horizontal="center" vertical="center"/>
    </xf>
    <xf numFmtId="2" fontId="46" fillId="3" borderId="30" xfId="0" applyNumberFormat="1" applyFont="1" applyFill="1" applyBorder="1" applyAlignment="1">
      <alignment horizontal="center" vertical="center"/>
    </xf>
    <xf numFmtId="164" fontId="46" fillId="3" borderId="30" xfId="0" applyNumberFormat="1" applyFont="1" applyFill="1" applyBorder="1" applyAlignment="1">
      <alignment horizontal="center" vertical="center"/>
    </xf>
    <xf numFmtId="164" fontId="12" fillId="3" borderId="5" xfId="0" applyNumberFormat="1" applyFont="1" applyFill="1" applyBorder="1" applyAlignment="1">
      <alignment horizontal="center" vertical="center"/>
    </xf>
    <xf numFmtId="164" fontId="7" fillId="7" borderId="32" xfId="0" applyNumberFormat="1" applyFont="1" applyFill="1" applyBorder="1" applyAlignment="1">
      <alignment horizontal="center" vertical="center"/>
    </xf>
    <xf numFmtId="164" fontId="7" fillId="7" borderId="13" xfId="0" applyNumberFormat="1" applyFont="1" applyFill="1" applyBorder="1" applyAlignment="1">
      <alignment horizontal="center" vertical="center"/>
    </xf>
    <xf numFmtId="2" fontId="6" fillId="3" borderId="22" xfId="0" applyNumberFormat="1" applyFont="1" applyFill="1" applyBorder="1" applyAlignment="1">
      <alignment horizontal="center" vertical="center" wrapText="1"/>
    </xf>
    <xf numFmtId="2" fontId="12" fillId="3" borderId="29" xfId="0" applyNumberFormat="1" applyFont="1" applyFill="1" applyBorder="1" applyAlignment="1">
      <alignment horizontal="center" vertical="center" wrapText="1"/>
    </xf>
    <xf numFmtId="2" fontId="6" fillId="2" borderId="22" xfId="0" applyNumberFormat="1" applyFont="1" applyFill="1" applyBorder="1" applyAlignment="1">
      <alignment horizontal="center" vertical="center"/>
    </xf>
    <xf numFmtId="2" fontId="12" fillId="3" borderId="29" xfId="0" applyNumberFormat="1" applyFont="1" applyFill="1" applyBorder="1" applyAlignment="1">
      <alignment horizontal="center" vertical="center"/>
    </xf>
    <xf numFmtId="166" fontId="12" fillId="3" borderId="29" xfId="0" applyNumberFormat="1" applyFont="1" applyFill="1" applyBorder="1" applyAlignment="1">
      <alignment horizontal="center" vertical="center"/>
    </xf>
    <xf numFmtId="2" fontId="6" fillId="0" borderId="22" xfId="0" applyNumberFormat="1" applyFont="1" applyBorder="1" applyAlignment="1">
      <alignment horizontal="center" vertical="center"/>
    </xf>
    <xf numFmtId="2" fontId="6" fillId="2" borderId="22" xfId="0" applyNumberFormat="1" applyFont="1" applyFill="1" applyBorder="1" applyAlignment="1">
      <alignment horizontal="center" vertical="center" wrapText="1"/>
    </xf>
    <xf numFmtId="2" fontId="8" fillId="3" borderId="5" xfId="0" applyNumberFormat="1" applyFont="1" applyFill="1" applyBorder="1" applyAlignment="1">
      <alignment horizontal="center" vertical="center"/>
    </xf>
    <xf numFmtId="2" fontId="8" fillId="3" borderId="20" xfId="0" applyNumberFormat="1" applyFont="1" applyFill="1" applyBorder="1" applyAlignment="1">
      <alignment horizontal="center" vertical="center"/>
    </xf>
    <xf numFmtId="2" fontId="6" fillId="7" borderId="22" xfId="0" applyNumberFormat="1" applyFont="1" applyFill="1" applyBorder="1" applyAlignment="1">
      <alignment horizontal="center" vertical="center"/>
    </xf>
    <xf numFmtId="2" fontId="6" fillId="2" borderId="81" xfId="0" applyNumberFormat="1" applyFont="1" applyFill="1" applyBorder="1" applyAlignment="1">
      <alignment horizontal="center" vertical="center"/>
    </xf>
    <xf numFmtId="2" fontId="46" fillId="3" borderId="29" xfId="0" applyNumberFormat="1" applyFont="1" applyFill="1" applyBorder="1" applyAlignment="1">
      <alignment horizontal="center" vertical="center"/>
    </xf>
    <xf numFmtId="2" fontId="6" fillId="3" borderId="22" xfId="0" applyNumberFormat="1" applyFont="1" applyFill="1" applyBorder="1" applyAlignment="1">
      <alignment horizontal="center" vertical="center"/>
    </xf>
    <xf numFmtId="2" fontId="12" fillId="3" borderId="5" xfId="0" applyNumberFormat="1" applyFont="1" applyFill="1" applyBorder="1" applyAlignment="1">
      <alignment horizontal="center" vertical="center"/>
    </xf>
    <xf numFmtId="2" fontId="12" fillId="3" borderId="70" xfId="0" applyNumberFormat="1" applyFont="1" applyFill="1" applyBorder="1" applyAlignment="1">
      <alignment horizontal="center" vertical="center" wrapText="1"/>
    </xf>
    <xf numFmtId="2" fontId="12" fillId="3" borderId="47" xfId="0" applyNumberFormat="1" applyFont="1" applyFill="1" applyBorder="1" applyAlignment="1">
      <alignment horizontal="center" vertical="center" wrapText="1"/>
    </xf>
    <xf numFmtId="2" fontId="17" fillId="0" borderId="44" xfId="0" applyNumberFormat="1" applyFont="1" applyFill="1" applyBorder="1" applyAlignment="1">
      <alignment horizontal="center" vertical="center" wrapText="1"/>
    </xf>
    <xf numFmtId="2" fontId="4" fillId="3" borderId="22" xfId="0" applyNumberFormat="1" applyFont="1" applyFill="1" applyBorder="1" applyAlignment="1">
      <alignment horizontal="center" vertical="center" wrapText="1"/>
    </xf>
    <xf numFmtId="2" fontId="46" fillId="3" borderId="29" xfId="0" applyNumberFormat="1" applyFont="1" applyFill="1" applyBorder="1" applyAlignment="1">
      <alignment horizontal="center" vertical="center" wrapText="1"/>
    </xf>
    <xf numFmtId="2" fontId="4" fillId="4" borderId="75" xfId="0" applyNumberFormat="1" applyFont="1" applyFill="1" applyBorder="1" applyAlignment="1">
      <alignment horizontal="center" vertical="center" wrapText="1"/>
    </xf>
    <xf numFmtId="2" fontId="22" fillId="13" borderId="33" xfId="0" applyNumberFormat="1" applyFont="1" applyFill="1" applyBorder="1" applyAlignment="1">
      <alignment horizontal="center" wrapText="1"/>
    </xf>
    <xf numFmtId="2" fontId="24" fillId="13" borderId="13" xfId="0" applyNumberFormat="1" applyFont="1" applyFill="1" applyBorder="1" applyAlignment="1">
      <alignment horizontal="center" wrapText="1"/>
    </xf>
    <xf numFmtId="2" fontId="24" fillId="13" borderId="24" xfId="0" applyNumberFormat="1" applyFont="1" applyFill="1" applyBorder="1" applyAlignment="1">
      <alignment horizontal="center" wrapText="1"/>
    </xf>
    <xf numFmtId="0" fontId="22" fillId="13" borderId="33" xfId="0" applyFont="1" applyFill="1" applyBorder="1" applyAlignment="1">
      <alignment horizontal="center" vertical="center"/>
    </xf>
    <xf numFmtId="0" fontId="24" fillId="13" borderId="13" xfId="0" applyFont="1" applyFill="1" applyBorder="1" applyAlignment="1">
      <alignment horizontal="center" vertical="center"/>
    </xf>
    <xf numFmtId="0" fontId="24" fillId="13" borderId="24" xfId="0" applyFont="1" applyFill="1" applyBorder="1" applyAlignment="1">
      <alignment horizontal="center" vertical="center"/>
    </xf>
    <xf numFmtId="0" fontId="28" fillId="13" borderId="33" xfId="0" applyFont="1" applyFill="1" applyBorder="1" applyAlignment="1">
      <alignment horizontal="center" vertical="center"/>
    </xf>
    <xf numFmtId="0" fontId="0" fillId="13" borderId="13" xfId="0" applyFill="1" applyBorder="1" applyAlignment="1">
      <alignment horizontal="center" vertical="center"/>
    </xf>
    <xf numFmtId="0" fontId="0" fillId="13" borderId="24" xfId="0" applyFill="1" applyBorder="1" applyAlignment="1">
      <alignment horizontal="center" vertical="center"/>
    </xf>
    <xf numFmtId="0" fontId="22" fillId="13" borderId="39" xfId="0" applyFont="1" applyFill="1" applyBorder="1" applyAlignment="1">
      <alignment horizontal="center" vertical="center" wrapText="1"/>
    </xf>
    <xf numFmtId="0" fontId="22" fillId="13" borderId="3" xfId="0" applyFont="1" applyFill="1" applyBorder="1" applyAlignment="1">
      <alignment horizontal="center" vertical="center" wrapText="1"/>
    </xf>
    <xf numFmtId="0" fontId="22" fillId="13" borderId="40" xfId="0" applyFont="1" applyFill="1" applyBorder="1" applyAlignment="1">
      <alignment horizontal="center" vertical="center" wrapText="1"/>
    </xf>
    <xf numFmtId="0" fontId="22" fillId="13" borderId="39" xfId="0" applyFont="1" applyFill="1" applyBorder="1" applyAlignment="1">
      <alignment horizontal="center" vertical="center"/>
    </xf>
    <xf numFmtId="0" fontId="22" fillId="13" borderId="3" xfId="0" applyFont="1" applyFill="1" applyBorder="1" applyAlignment="1">
      <alignment horizontal="center" vertical="center"/>
    </xf>
    <xf numFmtId="0" fontId="22" fillId="13" borderId="40" xfId="0" applyFont="1" applyFill="1" applyBorder="1" applyAlignment="1">
      <alignment horizontal="center" vertical="center"/>
    </xf>
    <xf numFmtId="2" fontId="22" fillId="13" borderId="33" xfId="0" applyNumberFormat="1" applyFont="1" applyFill="1" applyBorder="1" applyAlignment="1">
      <alignment horizontal="center" vertical="center"/>
    </xf>
    <xf numFmtId="2" fontId="24" fillId="13" borderId="13" xfId="0" applyNumberFormat="1" applyFont="1" applyFill="1" applyBorder="1" applyAlignment="1">
      <alignment horizontal="center" vertical="center"/>
    </xf>
    <xf numFmtId="2" fontId="24" fillId="13" borderId="24" xfId="0" applyNumberFormat="1" applyFont="1" applyFill="1" applyBorder="1" applyAlignment="1">
      <alignment horizontal="center" vertical="center"/>
    </xf>
    <xf numFmtId="2" fontId="22" fillId="13" borderId="39" xfId="0" applyNumberFormat="1" applyFont="1" applyFill="1" applyBorder="1" applyAlignment="1">
      <alignment horizontal="center" vertical="center" wrapText="1"/>
    </xf>
    <xf numFmtId="2" fontId="24" fillId="13" borderId="3" xfId="0" applyNumberFormat="1" applyFont="1" applyFill="1" applyBorder="1" applyAlignment="1">
      <alignment horizontal="center" vertical="center" wrapText="1"/>
    </xf>
    <xf numFmtId="2" fontId="24" fillId="13" borderId="40" xfId="0" applyNumberFormat="1" applyFont="1" applyFill="1" applyBorder="1" applyAlignment="1">
      <alignment horizontal="center" vertical="center" wrapText="1"/>
    </xf>
    <xf numFmtId="0" fontId="22" fillId="13" borderId="13" xfId="0" applyFont="1" applyFill="1" applyBorder="1" applyAlignment="1">
      <alignment horizontal="center" vertical="center"/>
    </xf>
    <xf numFmtId="0" fontId="22" fillId="13" borderId="24" xfId="0" applyFont="1" applyFill="1" applyBorder="1" applyAlignment="1">
      <alignment horizontal="center" vertical="center"/>
    </xf>
    <xf numFmtId="0" fontId="22" fillId="14" borderId="53" xfId="0" applyFont="1" applyFill="1" applyBorder="1" applyAlignment="1">
      <alignment horizontal="center" vertical="center" wrapText="1"/>
    </xf>
    <xf numFmtId="0" fontId="22" fillId="14" borderId="54" xfId="0" applyFont="1" applyFill="1" applyBorder="1" applyAlignment="1">
      <alignment horizontal="center" vertical="center" wrapText="1"/>
    </xf>
    <xf numFmtId="0" fontId="22" fillId="14" borderId="52" xfId="0" applyFont="1" applyFill="1" applyBorder="1" applyAlignment="1">
      <alignment horizontal="center" vertical="center" wrapText="1"/>
    </xf>
    <xf numFmtId="0" fontId="22" fillId="13" borderId="53" xfId="0" applyFont="1" applyFill="1" applyBorder="1" applyAlignment="1">
      <alignment horizontal="center" vertical="center" wrapText="1"/>
    </xf>
    <xf numFmtId="0" fontId="22" fillId="13" borderId="54" xfId="0" applyFont="1" applyFill="1" applyBorder="1" applyAlignment="1">
      <alignment horizontal="center" vertical="center" wrapText="1"/>
    </xf>
    <xf numFmtId="0" fontId="22" fillId="13" borderId="52" xfId="0" applyFont="1" applyFill="1" applyBorder="1" applyAlignment="1">
      <alignment horizontal="center" vertical="center" wrapText="1"/>
    </xf>
    <xf numFmtId="0" fontId="22" fillId="14" borderId="33" xfId="0" applyFont="1" applyFill="1" applyBorder="1" applyAlignment="1">
      <alignment horizontal="center" vertical="center" wrapText="1"/>
    </xf>
    <xf numFmtId="0" fontId="22" fillId="14" borderId="13" xfId="0" applyFont="1" applyFill="1" applyBorder="1" applyAlignment="1">
      <alignment horizontal="center" vertical="center" wrapText="1"/>
    </xf>
    <xf numFmtId="0" fontId="22" fillId="14" borderId="23" xfId="0" applyFont="1" applyFill="1" applyBorder="1" applyAlignment="1">
      <alignment horizontal="center" vertical="center" wrapText="1"/>
    </xf>
    <xf numFmtId="0" fontId="22" fillId="14" borderId="26" xfId="0" applyFont="1" applyFill="1" applyBorder="1" applyAlignment="1">
      <alignment horizontal="center" vertical="center" wrapText="1"/>
    </xf>
    <xf numFmtId="0" fontId="23" fillId="13" borderId="33" xfId="0" applyFont="1" applyFill="1" applyBorder="1" applyAlignment="1">
      <alignment horizontal="center" vertical="center" wrapText="1"/>
    </xf>
    <xf numFmtId="0" fontId="23" fillId="13" borderId="13" xfId="0" applyFont="1" applyFill="1" applyBorder="1" applyAlignment="1">
      <alignment horizontal="center" vertical="center" wrapText="1"/>
    </xf>
    <xf numFmtId="0" fontId="23" fillId="13" borderId="23" xfId="0" applyFont="1" applyFill="1" applyBorder="1" applyAlignment="1">
      <alignment horizontal="center" vertical="center" wrapText="1"/>
    </xf>
    <xf numFmtId="0" fontId="22" fillId="13" borderId="33" xfId="0" applyFont="1" applyFill="1" applyBorder="1" applyAlignment="1">
      <alignment horizontal="center" vertical="center" wrapText="1"/>
    </xf>
    <xf numFmtId="0" fontId="22" fillId="13" borderId="13" xfId="0" applyFont="1" applyFill="1" applyBorder="1" applyAlignment="1">
      <alignment horizontal="center" vertical="center" wrapText="1"/>
    </xf>
    <xf numFmtId="0" fontId="22" fillId="13" borderId="2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60" xfId="0" applyFont="1" applyBorder="1" applyAlignment="1">
      <alignment horizontal="center" wrapText="1"/>
    </xf>
    <xf numFmtId="0" fontId="1" fillId="0" borderId="76" xfId="0" applyFont="1" applyBorder="1" applyAlignment="1">
      <alignment horizontal="center" wrapText="1"/>
    </xf>
    <xf numFmtId="0" fontId="1" fillId="0" borderId="59" xfId="0" applyFont="1" applyBorder="1" applyAlignment="1">
      <alignment horizontal="center" wrapText="1"/>
    </xf>
    <xf numFmtId="0" fontId="1" fillId="0" borderId="40" xfId="0" applyFont="1" applyBorder="1" applyAlignment="1">
      <alignment horizontal="center" wrapText="1"/>
    </xf>
    <xf numFmtId="0" fontId="1" fillId="0" borderId="62" xfId="0" applyFont="1" applyBorder="1" applyAlignment="1">
      <alignment horizontal="center" wrapText="1"/>
    </xf>
    <xf numFmtId="0" fontId="0" fillId="0" borderId="77" xfId="0" applyBorder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23" fillId="13" borderId="78" xfId="0" applyFont="1" applyFill="1" applyBorder="1" applyAlignment="1">
      <alignment horizontal="center" vertical="center" wrapText="1"/>
    </xf>
    <xf numFmtId="0" fontId="45" fillId="13" borderId="0" xfId="0" applyFont="1" applyFill="1" applyBorder="1" applyAlignment="1">
      <alignment horizontal="center" vertical="center" wrapText="1"/>
    </xf>
    <xf numFmtId="0" fontId="45" fillId="13" borderId="6" xfId="0" applyFont="1" applyFill="1" applyBorder="1" applyAlignment="1">
      <alignment horizontal="center" vertical="center" wrapText="1"/>
    </xf>
    <xf numFmtId="0" fontId="28" fillId="13" borderId="81" xfId="0" applyFont="1" applyFill="1" applyBorder="1" applyAlignment="1">
      <alignment horizontal="center" vertical="center"/>
    </xf>
    <xf numFmtId="0" fontId="0" fillId="13" borderId="80" xfId="0" applyFill="1" applyBorder="1" applyAlignment="1">
      <alignment horizontal="center" vertical="center"/>
    </xf>
    <xf numFmtId="0" fontId="0" fillId="13" borderId="83" xfId="0" applyFill="1" applyBorder="1" applyAlignment="1">
      <alignment horizontal="center" vertical="center"/>
    </xf>
    <xf numFmtId="0" fontId="28" fillId="13" borderId="25" xfId="0" applyFont="1" applyFill="1" applyBorder="1" applyAlignment="1">
      <alignment horizontal="center" vertical="center" wrapText="1"/>
    </xf>
    <xf numFmtId="0" fontId="0" fillId="13" borderId="11" xfId="0" applyFill="1" applyBorder="1" applyAlignment="1">
      <alignment horizontal="center" vertical="center"/>
    </xf>
    <xf numFmtId="0" fontId="0" fillId="13" borderId="26" xfId="0" applyFill="1" applyBorder="1" applyAlignment="1">
      <alignment horizontal="center" vertical="center"/>
    </xf>
    <xf numFmtId="0" fontId="22" fillId="13" borderId="66" xfId="0" applyFont="1" applyFill="1" applyBorder="1" applyAlignment="1">
      <alignment horizontal="center" vertical="center"/>
    </xf>
    <xf numFmtId="0" fontId="22" fillId="13" borderId="71" xfId="0" applyFont="1" applyFill="1" applyBorder="1" applyAlignment="1">
      <alignment horizontal="center" vertical="center"/>
    </xf>
    <xf numFmtId="0" fontId="1" fillId="0" borderId="79" xfId="0" applyFont="1" applyBorder="1" applyAlignment="1">
      <alignment horizontal="center" vertical="top" wrapText="1"/>
    </xf>
    <xf numFmtId="0" fontId="1" fillId="0" borderId="33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22" fillId="13" borderId="43" xfId="0" applyFont="1" applyFill="1" applyBorder="1" applyAlignment="1">
      <alignment horizontal="center" vertical="center" wrapText="1"/>
    </xf>
    <xf numFmtId="0" fontId="22" fillId="13" borderId="64" xfId="0" applyFont="1" applyFill="1" applyBorder="1" applyAlignment="1">
      <alignment horizontal="center" vertical="center" wrapText="1"/>
    </xf>
    <xf numFmtId="0" fontId="22" fillId="14" borderId="10" xfId="0" applyFont="1" applyFill="1" applyBorder="1" applyAlignment="1">
      <alignment horizontal="center" vertical="center" wrapText="1"/>
    </xf>
    <xf numFmtId="0" fontId="22" fillId="13" borderId="33" xfId="0" applyFont="1" applyFill="1" applyBorder="1" applyAlignment="1">
      <alignment horizontal="center" wrapText="1"/>
    </xf>
    <xf numFmtId="0" fontId="22" fillId="13" borderId="13" xfId="0" applyFont="1" applyFill="1" applyBorder="1" applyAlignment="1">
      <alignment horizontal="center" wrapText="1"/>
    </xf>
    <xf numFmtId="0" fontId="22" fillId="13" borderId="24" xfId="0" applyFont="1" applyFill="1" applyBorder="1" applyAlignment="1">
      <alignment horizontal="center" wrapText="1"/>
    </xf>
    <xf numFmtId="0" fontId="22" fillId="13" borderId="33" xfId="0" applyFont="1" applyFill="1" applyBorder="1" applyAlignment="1">
      <alignment horizontal="center"/>
    </xf>
    <xf numFmtId="0" fontId="22" fillId="13" borderId="13" xfId="0" applyFont="1" applyFill="1" applyBorder="1" applyAlignment="1">
      <alignment horizontal="center"/>
    </xf>
    <xf numFmtId="0" fontId="22" fillId="13" borderId="24" xfId="0" applyFont="1" applyFill="1" applyBorder="1" applyAlignment="1">
      <alignment horizontal="center"/>
    </xf>
    <xf numFmtId="2" fontId="22" fillId="13" borderId="39" xfId="0" applyNumberFormat="1" applyFont="1" applyFill="1" applyBorder="1" applyAlignment="1">
      <alignment horizontal="center" wrapText="1"/>
    </xf>
    <xf numFmtId="2" fontId="24" fillId="13" borderId="3" xfId="0" applyNumberFormat="1" applyFont="1" applyFill="1" applyBorder="1" applyAlignment="1">
      <alignment horizontal="center" wrapText="1"/>
    </xf>
    <xf numFmtId="2" fontId="24" fillId="13" borderId="40" xfId="0" applyNumberFormat="1" applyFont="1" applyFill="1" applyBorder="1" applyAlignment="1">
      <alignment horizontal="center" wrapText="1"/>
    </xf>
    <xf numFmtId="0" fontId="1" fillId="0" borderId="55" xfId="0" applyFont="1" applyBorder="1" applyAlignment="1">
      <alignment horizontal="center" wrapText="1"/>
    </xf>
    <xf numFmtId="0" fontId="1" fillId="0" borderId="58" xfId="0" applyFont="1" applyBorder="1" applyAlignment="1">
      <alignment horizontal="center" wrapText="1"/>
    </xf>
    <xf numFmtId="0" fontId="1" fillId="0" borderId="56" xfId="0" applyFont="1" applyBorder="1" applyAlignment="1">
      <alignment horizontal="center" wrapText="1"/>
    </xf>
    <xf numFmtId="0" fontId="1" fillId="0" borderId="57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0" fillId="0" borderId="33" xfId="0" applyBorder="1"/>
    <xf numFmtId="0" fontId="0" fillId="0" borderId="0" xfId="0" applyAlignment="1"/>
    <xf numFmtId="0" fontId="22" fillId="13" borderId="43" xfId="0" applyFont="1" applyFill="1" applyBorder="1" applyAlignment="1">
      <alignment horizontal="center" vertical="center"/>
    </xf>
    <xf numFmtId="0" fontId="22" fillId="13" borderId="42" xfId="0" applyFont="1" applyFill="1" applyBorder="1" applyAlignment="1">
      <alignment horizontal="center" vertical="center" wrapText="1"/>
    </xf>
    <xf numFmtId="0" fontId="22" fillId="13" borderId="44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22" fillId="13" borderId="63" xfId="0" applyFont="1" applyFill="1" applyBorder="1" applyAlignment="1">
      <alignment horizontal="center" vertical="center" wrapText="1"/>
    </xf>
    <xf numFmtId="0" fontId="22" fillId="13" borderId="19" xfId="0" applyFont="1" applyFill="1" applyBorder="1" applyAlignment="1">
      <alignment horizontal="center" vertical="center" wrapText="1"/>
    </xf>
    <xf numFmtId="0" fontId="22" fillId="13" borderId="17" xfId="0" applyFont="1" applyFill="1" applyBorder="1" applyAlignment="1">
      <alignment horizontal="center" vertical="center" wrapText="1"/>
    </xf>
    <xf numFmtId="0" fontId="22" fillId="13" borderId="16" xfId="0" applyFont="1" applyFill="1" applyBorder="1" applyAlignment="1">
      <alignment horizontal="center" vertical="center" wrapText="1"/>
    </xf>
    <xf numFmtId="0" fontId="23" fillId="13" borderId="42" xfId="0" applyFont="1" applyFill="1" applyBorder="1" applyAlignment="1">
      <alignment horizontal="center" vertical="center" wrapText="1"/>
    </xf>
    <xf numFmtId="0" fontId="23" fillId="13" borderId="43" xfId="0" applyFont="1" applyFill="1" applyBorder="1" applyAlignment="1">
      <alignment horizontal="center" vertical="center" wrapText="1"/>
    </xf>
    <xf numFmtId="0" fontId="23" fillId="13" borderId="44" xfId="0" applyFont="1" applyFill="1" applyBorder="1" applyAlignment="1">
      <alignment horizontal="center" vertical="center" wrapText="1"/>
    </xf>
    <xf numFmtId="0" fontId="22" fillId="13" borderId="42" xfId="0" applyFont="1" applyFill="1" applyBorder="1" applyAlignment="1">
      <alignment horizontal="center" vertical="center"/>
    </xf>
    <xf numFmtId="0" fontId="22" fillId="13" borderId="44" xfId="0" applyFont="1" applyFill="1" applyBorder="1" applyAlignment="1">
      <alignment horizontal="center" vertical="center"/>
    </xf>
    <xf numFmtId="2" fontId="22" fillId="13" borderId="7" xfId="0" applyNumberFormat="1" applyFont="1" applyFill="1" applyBorder="1" applyAlignment="1">
      <alignment horizontal="center" wrapText="1"/>
    </xf>
    <xf numFmtId="2" fontId="24" fillId="13" borderId="8" xfId="0" applyNumberFormat="1" applyFont="1" applyFill="1" applyBorder="1" applyAlignment="1">
      <alignment horizontal="center" wrapText="1"/>
    </xf>
    <xf numFmtId="2" fontId="24" fillId="13" borderId="9" xfId="0" applyNumberFormat="1" applyFont="1" applyFill="1" applyBorder="1" applyAlignment="1">
      <alignment horizontal="center" wrapText="1"/>
    </xf>
    <xf numFmtId="0" fontId="22" fillId="13" borderId="63" xfId="0" applyFont="1" applyFill="1" applyBorder="1" applyAlignment="1">
      <alignment horizontal="center" wrapText="1"/>
    </xf>
    <xf numFmtId="0" fontId="22" fillId="13" borderId="43" xfId="0" applyFont="1" applyFill="1" applyBorder="1" applyAlignment="1">
      <alignment horizontal="center" wrapText="1"/>
    </xf>
    <xf numFmtId="0" fontId="22" fillId="13" borderId="64" xfId="0" applyFont="1" applyFill="1" applyBorder="1" applyAlignment="1">
      <alignment horizontal="center" wrapText="1"/>
    </xf>
    <xf numFmtId="0" fontId="22" fillId="13" borderId="63" xfId="0" applyFont="1" applyFill="1" applyBorder="1" applyAlignment="1">
      <alignment horizontal="center"/>
    </xf>
    <xf numFmtId="0" fontId="22" fillId="13" borderId="43" xfId="0" applyFont="1" applyFill="1" applyBorder="1" applyAlignment="1">
      <alignment horizontal="center"/>
    </xf>
    <xf numFmtId="0" fontId="22" fillId="13" borderId="64" xfId="0" applyFont="1" applyFill="1" applyBorder="1" applyAlignment="1">
      <alignment horizontal="center"/>
    </xf>
    <xf numFmtId="2" fontId="22" fillId="13" borderId="7" xfId="0" applyNumberFormat="1" applyFont="1" applyFill="1" applyBorder="1" applyAlignment="1">
      <alignment horizontal="center"/>
    </xf>
    <xf numFmtId="2" fontId="24" fillId="13" borderId="8" xfId="0" applyNumberFormat="1" applyFont="1" applyFill="1" applyBorder="1" applyAlignment="1">
      <alignment horizontal="center"/>
    </xf>
    <xf numFmtId="2" fontId="24" fillId="13" borderId="9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22" fillId="13" borderId="5" xfId="0" applyFont="1" applyFill="1" applyBorder="1" applyAlignment="1">
      <alignment horizontal="center"/>
    </xf>
    <xf numFmtId="0" fontId="22" fillId="12" borderId="42" xfId="0" applyFont="1" applyFill="1" applyBorder="1" applyAlignment="1">
      <alignment horizontal="center" vertical="center" wrapText="1"/>
    </xf>
    <xf numFmtId="0" fontId="22" fillId="12" borderId="43" xfId="0" applyFont="1" applyFill="1" applyBorder="1" applyAlignment="1">
      <alignment horizontal="center" vertical="center" wrapText="1"/>
    </xf>
    <xf numFmtId="0" fontId="22" fillId="12" borderId="44" xfId="0" applyFont="1" applyFill="1" applyBorder="1" applyAlignment="1">
      <alignment horizontal="center" vertical="center" wrapText="1"/>
    </xf>
    <xf numFmtId="0" fontId="22" fillId="12" borderId="63" xfId="0" applyFont="1" applyFill="1" applyBorder="1" applyAlignment="1">
      <alignment horizontal="center" vertical="center" wrapText="1"/>
    </xf>
    <xf numFmtId="0" fontId="22" fillId="12" borderId="64" xfId="0" applyFont="1" applyFill="1" applyBorder="1" applyAlignment="1">
      <alignment horizontal="center" vertical="center" wrapText="1"/>
    </xf>
    <xf numFmtId="0" fontId="22" fillId="12" borderId="19" xfId="0" applyFont="1" applyFill="1" applyBorder="1" applyAlignment="1">
      <alignment horizontal="center" vertical="center" wrapText="1"/>
    </xf>
    <xf numFmtId="0" fontId="22" fillId="12" borderId="17" xfId="0" applyFont="1" applyFill="1" applyBorder="1" applyAlignment="1">
      <alignment horizontal="center" vertical="center" wrapText="1"/>
    </xf>
    <xf numFmtId="0" fontId="22" fillId="12" borderId="16" xfId="0" applyFont="1" applyFill="1" applyBorder="1" applyAlignment="1">
      <alignment horizontal="center" vertical="center" wrapText="1"/>
    </xf>
    <xf numFmtId="0" fontId="23" fillId="12" borderId="42" xfId="0" applyFont="1" applyFill="1" applyBorder="1" applyAlignment="1">
      <alignment horizontal="center" vertical="center" wrapText="1"/>
    </xf>
    <xf numFmtId="0" fontId="23" fillId="12" borderId="43" xfId="0" applyFont="1" applyFill="1" applyBorder="1" applyAlignment="1">
      <alignment horizontal="center" vertical="center" wrapText="1"/>
    </xf>
    <xf numFmtId="0" fontId="23" fillId="12" borderId="44" xfId="0" applyFont="1" applyFill="1" applyBorder="1" applyAlignment="1">
      <alignment horizontal="center" vertical="center" wrapText="1"/>
    </xf>
    <xf numFmtId="0" fontId="22" fillId="12" borderId="5" xfId="0" applyFont="1" applyFill="1" applyBorder="1" applyAlignment="1">
      <alignment horizontal="center"/>
    </xf>
    <xf numFmtId="0" fontId="23" fillId="12" borderId="42" xfId="0" applyFont="1" applyFill="1" applyBorder="1" applyAlignment="1">
      <alignment horizontal="center" vertical="center"/>
    </xf>
    <xf numFmtId="0" fontId="23" fillId="12" borderId="43" xfId="0" applyFont="1" applyFill="1" applyBorder="1" applyAlignment="1">
      <alignment horizontal="center" vertical="center"/>
    </xf>
    <xf numFmtId="0" fontId="23" fillId="12" borderId="44" xfId="0" applyFont="1" applyFill="1" applyBorder="1" applyAlignment="1">
      <alignment horizontal="center" vertical="center"/>
    </xf>
    <xf numFmtId="0" fontId="23" fillId="9" borderId="42" xfId="0" applyFont="1" applyFill="1" applyBorder="1" applyAlignment="1">
      <alignment horizontal="center" vertical="center" wrapText="1"/>
    </xf>
    <xf numFmtId="0" fontId="23" fillId="9" borderId="43" xfId="0" applyFont="1" applyFill="1" applyBorder="1" applyAlignment="1">
      <alignment horizontal="center" vertical="center" wrapText="1"/>
    </xf>
    <xf numFmtId="0" fontId="23" fillId="9" borderId="54" xfId="0" applyFont="1" applyFill="1" applyBorder="1" applyAlignment="1">
      <alignment horizontal="center" vertical="center" wrapText="1"/>
    </xf>
    <xf numFmtId="0" fontId="23" fillId="9" borderId="44" xfId="0" applyFont="1" applyFill="1" applyBorder="1" applyAlignment="1">
      <alignment horizontal="center" vertical="center" wrapText="1"/>
    </xf>
    <xf numFmtId="0" fontId="22" fillId="12" borderId="43" xfId="0" applyFont="1" applyFill="1" applyBorder="1" applyAlignment="1">
      <alignment horizontal="center" vertical="center"/>
    </xf>
    <xf numFmtId="0" fontId="22" fillId="12" borderId="53" xfId="0" applyFont="1" applyFill="1" applyBorder="1" applyAlignment="1">
      <alignment horizontal="center"/>
    </xf>
    <xf numFmtId="0" fontId="22" fillId="12" borderId="54" xfId="0" applyFont="1" applyFill="1" applyBorder="1" applyAlignment="1">
      <alignment horizontal="center"/>
    </xf>
    <xf numFmtId="0" fontId="22" fillId="12" borderId="52" xfId="0" applyFont="1" applyFill="1" applyBorder="1" applyAlignment="1">
      <alignment horizontal="center"/>
    </xf>
    <xf numFmtId="0" fontId="23" fillId="9" borderId="53" xfId="0" applyFont="1" applyFill="1" applyBorder="1" applyAlignment="1">
      <alignment horizontal="center"/>
    </xf>
    <xf numFmtId="0" fontId="23" fillId="9" borderId="54" xfId="0" applyFont="1" applyFill="1" applyBorder="1" applyAlignment="1">
      <alignment horizontal="center"/>
    </xf>
    <xf numFmtId="0" fontId="23" fillId="9" borderId="52" xfId="0" applyFont="1" applyFill="1" applyBorder="1" applyAlignment="1">
      <alignment horizontal="center"/>
    </xf>
    <xf numFmtId="2" fontId="22" fillId="12" borderId="7" xfId="0" applyNumberFormat="1" applyFont="1" applyFill="1" applyBorder="1" applyAlignment="1">
      <alignment horizontal="center"/>
    </xf>
    <xf numFmtId="2" fontId="24" fillId="12" borderId="8" xfId="0" applyNumberFormat="1" applyFont="1" applyFill="1" applyBorder="1" applyAlignment="1">
      <alignment horizontal="center"/>
    </xf>
    <xf numFmtId="2" fontId="24" fillId="12" borderId="9" xfId="0" applyNumberFormat="1" applyFont="1" applyFill="1" applyBorder="1" applyAlignment="1">
      <alignment horizontal="center"/>
    </xf>
    <xf numFmtId="2" fontId="12" fillId="3" borderId="48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99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CC"/>
  </sheetPr>
  <dimension ref="A1:T342"/>
  <sheetViews>
    <sheetView view="pageBreakPreview" zoomScale="95" zoomScaleNormal="90" zoomScaleSheetLayoutView="95" workbookViewId="0">
      <pane ySplit="7" topLeftCell="A135" activePane="bottomLeft" state="frozen"/>
      <selection pane="bottomLeft" activeCell="S143" sqref="S143"/>
    </sheetView>
  </sheetViews>
  <sheetFormatPr defaultRowHeight="15" x14ac:dyDescent="0.25"/>
  <cols>
    <col min="1" max="1" width="4.85546875" customWidth="1"/>
    <col min="2" max="2" width="31.140625" customWidth="1"/>
    <col min="3" max="3" width="12.28515625" customWidth="1"/>
    <col min="4" max="4" width="12.85546875" bestFit="1" customWidth="1"/>
    <col min="5" max="5" width="12.28515625" customWidth="1"/>
    <col min="6" max="6" width="9.85546875" customWidth="1"/>
    <col min="7" max="7" width="10.28515625" customWidth="1"/>
    <col min="8" max="8" width="13.42578125" customWidth="1"/>
    <col min="9" max="9" width="13.85546875" customWidth="1"/>
    <col min="10" max="10" width="11.85546875" customWidth="1"/>
    <col min="11" max="11" width="10.42578125" customWidth="1"/>
    <col min="12" max="12" width="8.42578125" customWidth="1"/>
    <col min="13" max="13" width="12" bestFit="1" customWidth="1"/>
    <col min="14" max="14" width="12.5703125" customWidth="1"/>
    <col min="15" max="15" width="10.85546875" customWidth="1"/>
    <col min="16" max="16" width="9.42578125" customWidth="1"/>
    <col min="17" max="17" width="8.5703125" customWidth="1"/>
    <col min="18" max="18" width="10.5703125" customWidth="1"/>
    <col min="19" max="19" width="9.28515625" customWidth="1"/>
  </cols>
  <sheetData>
    <row r="1" spans="1:19" ht="15.75" x14ac:dyDescent="0.25">
      <c r="A1" s="1876" t="s">
        <v>14</v>
      </c>
      <c r="B1" s="1876"/>
      <c r="C1" s="1876"/>
      <c r="D1" s="1876"/>
      <c r="E1" s="1876"/>
      <c r="F1" s="1876"/>
      <c r="G1" s="1876"/>
      <c r="H1" s="1876"/>
      <c r="I1" s="1876"/>
      <c r="J1" s="1876"/>
      <c r="K1" s="1876"/>
      <c r="L1" s="1876"/>
      <c r="M1" s="1876"/>
      <c r="N1" s="1876"/>
      <c r="O1" s="1876"/>
      <c r="P1" s="1876"/>
      <c r="Q1" s="1876"/>
      <c r="R1" s="1876"/>
    </row>
    <row r="2" spans="1:19" ht="15.75" x14ac:dyDescent="0.25">
      <c r="A2" s="1876" t="s">
        <v>15</v>
      </c>
      <c r="B2" s="1876"/>
      <c r="C2" s="1876"/>
      <c r="D2" s="1876"/>
      <c r="E2" s="1876"/>
      <c r="F2" s="1876"/>
      <c r="G2" s="1876"/>
      <c r="H2" s="1876"/>
      <c r="I2" s="1876"/>
      <c r="J2" s="1876"/>
      <c r="K2" s="1876"/>
      <c r="L2" s="1876"/>
      <c r="M2" s="1876"/>
      <c r="N2" s="1876"/>
      <c r="O2" s="1876"/>
      <c r="P2" s="1876"/>
      <c r="Q2" s="1876"/>
      <c r="R2" s="1876"/>
    </row>
    <row r="3" spans="1:19" ht="15.75" x14ac:dyDescent="0.25">
      <c r="A3" s="1383"/>
      <c r="B3" s="1383"/>
      <c r="C3" s="1383"/>
      <c r="D3" s="1383"/>
      <c r="E3" s="1383"/>
      <c r="F3" s="1383"/>
      <c r="G3" s="1876" t="s">
        <v>714</v>
      </c>
      <c r="H3" s="1877"/>
      <c r="I3" s="1877"/>
      <c r="J3" s="1877"/>
      <c r="K3" s="1383"/>
      <c r="L3" s="1383"/>
      <c r="M3" s="1383"/>
      <c r="N3" s="1383"/>
      <c r="O3" s="1383"/>
      <c r="P3" s="1383"/>
      <c r="Q3" s="1383"/>
      <c r="R3" s="1383"/>
    </row>
    <row r="4" spans="1:19" ht="15.75" thickBot="1" x14ac:dyDescent="0.3"/>
    <row r="5" spans="1:19" ht="15.75" thickBot="1" x14ac:dyDescent="0.3">
      <c r="A5" s="1878" t="s">
        <v>0</v>
      </c>
      <c r="B5" s="296" t="s">
        <v>1</v>
      </c>
      <c r="C5" s="1880" t="s">
        <v>4</v>
      </c>
      <c r="D5" s="1880"/>
      <c r="E5" s="1880"/>
      <c r="F5" s="1880"/>
      <c r="G5" s="1880"/>
      <c r="H5" s="1880"/>
      <c r="I5" s="1880"/>
      <c r="J5" s="1880"/>
      <c r="K5" s="1880"/>
      <c r="L5" s="1880"/>
      <c r="M5" s="1881" t="s">
        <v>5</v>
      </c>
      <c r="N5" s="1880"/>
      <c r="O5" s="1880"/>
      <c r="P5" s="1880"/>
      <c r="Q5" s="1880"/>
      <c r="R5" s="1882" t="s">
        <v>13</v>
      </c>
    </row>
    <row r="6" spans="1:19" ht="15.75" thickBot="1" x14ac:dyDescent="0.3">
      <c r="A6" s="1879"/>
      <c r="B6" s="1" t="s">
        <v>2</v>
      </c>
      <c r="C6" s="1884" t="s">
        <v>6</v>
      </c>
      <c r="D6" s="1885"/>
      <c r="E6" s="1885"/>
      <c r="F6" s="1885"/>
      <c r="G6" s="1886"/>
      <c r="H6" s="1884" t="s">
        <v>7</v>
      </c>
      <c r="I6" s="1885"/>
      <c r="J6" s="1885"/>
      <c r="K6" s="1885"/>
      <c r="L6" s="1881"/>
      <c r="M6" s="88"/>
      <c r="N6" s="1880" t="s">
        <v>9</v>
      </c>
      <c r="O6" s="1880"/>
      <c r="P6" s="1880"/>
      <c r="Q6" s="1880"/>
      <c r="R6" s="1883"/>
    </row>
    <row r="7" spans="1:19" ht="15.75" thickBot="1" x14ac:dyDescent="0.3">
      <c r="A7" s="1879"/>
      <c r="B7" s="1" t="s">
        <v>3</v>
      </c>
      <c r="C7" s="256" t="s">
        <v>8</v>
      </c>
      <c r="D7" s="293" t="s">
        <v>10</v>
      </c>
      <c r="E7" s="293" t="s">
        <v>11</v>
      </c>
      <c r="F7" s="1384" t="s">
        <v>12</v>
      </c>
      <c r="G7" s="295" t="s">
        <v>226</v>
      </c>
      <c r="H7" s="295" t="s">
        <v>8</v>
      </c>
      <c r="I7" s="293" t="s">
        <v>10</v>
      </c>
      <c r="J7" s="293" t="s">
        <v>11</v>
      </c>
      <c r="K7" s="296" t="s">
        <v>12</v>
      </c>
      <c r="L7" s="1385" t="s">
        <v>226</v>
      </c>
      <c r="M7" s="295" t="s">
        <v>8</v>
      </c>
      <c r="N7" s="293" t="s">
        <v>10</v>
      </c>
      <c r="O7" s="293" t="s">
        <v>11</v>
      </c>
      <c r="P7" s="296" t="s">
        <v>12</v>
      </c>
      <c r="Q7" s="298" t="s">
        <v>226</v>
      </c>
      <c r="R7" s="1883"/>
    </row>
    <row r="8" spans="1:19" ht="30" customHeight="1" thickBot="1" x14ac:dyDescent="0.3">
      <c r="A8" s="1860" t="s">
        <v>450</v>
      </c>
      <c r="B8" s="1861"/>
      <c r="C8" s="1861"/>
      <c r="D8" s="1861"/>
      <c r="E8" s="1861"/>
      <c r="F8" s="1861"/>
      <c r="G8" s="1861"/>
      <c r="H8" s="1861"/>
      <c r="I8" s="1861"/>
      <c r="J8" s="1861"/>
      <c r="K8" s="1861"/>
      <c r="L8" s="1861"/>
      <c r="M8" s="1861"/>
      <c r="N8" s="1861"/>
      <c r="O8" s="1861"/>
      <c r="P8" s="1861"/>
      <c r="Q8" s="1861"/>
      <c r="R8" s="1862"/>
      <c r="S8" s="1293" t="s">
        <v>364</v>
      </c>
    </row>
    <row r="9" spans="1:19" ht="25.5" thickBot="1" x14ac:dyDescent="0.3">
      <c r="A9" s="1413">
        <v>1</v>
      </c>
      <c r="B9" s="885" t="s">
        <v>198</v>
      </c>
      <c r="C9" s="1325">
        <f>SUM(C11:C13)</f>
        <v>0</v>
      </c>
      <c r="D9" s="1326">
        <f>SUM(D11:D13)</f>
        <v>0</v>
      </c>
      <c r="E9" s="1326">
        <f>E10+E11+E12+E13</f>
        <v>0</v>
      </c>
      <c r="F9" s="1326">
        <f>F10+F11+F12+F13</f>
        <v>0</v>
      </c>
      <c r="G9" s="1327">
        <v>0</v>
      </c>
      <c r="H9" s="1328">
        <f>SUM(H11:H13)</f>
        <v>0</v>
      </c>
      <c r="I9" s="1326">
        <f>SUM(I11:I13)</f>
        <v>0</v>
      </c>
      <c r="J9" s="1326">
        <f>J10+J11+J12+J13</f>
        <v>0</v>
      </c>
      <c r="K9" s="1326">
        <f>K10+K11+K12+K13</f>
        <v>0</v>
      </c>
      <c r="L9" s="1329">
        <v>0</v>
      </c>
      <c r="M9" s="1325">
        <f>SUM(M11:M13)</f>
        <v>0</v>
      </c>
      <c r="N9" s="1326">
        <f>SUM(N11:N13)</f>
        <v>0</v>
      </c>
      <c r="O9" s="1326">
        <f>O10+O11+O12+O13</f>
        <v>0</v>
      </c>
      <c r="P9" s="1326">
        <f>P10+P11+P12+P13</f>
        <v>0</v>
      </c>
      <c r="Q9" s="1327">
        <v>0</v>
      </c>
      <c r="R9" s="880"/>
      <c r="S9" s="800"/>
    </row>
    <row r="10" spans="1:19" x14ac:dyDescent="0.25">
      <c r="A10" s="1413" t="s">
        <v>26</v>
      </c>
      <c r="B10" s="886" t="s">
        <v>197</v>
      </c>
      <c r="C10" s="1059">
        <f>D10+E10+F10+G10</f>
        <v>0</v>
      </c>
      <c r="D10" s="794"/>
      <c r="E10" s="794"/>
      <c r="F10" s="794"/>
      <c r="G10" s="1071"/>
      <c r="H10" s="1061">
        <f>I10+J10+K10+L10</f>
        <v>0</v>
      </c>
      <c r="I10" s="794"/>
      <c r="J10" s="794"/>
      <c r="K10" s="794"/>
      <c r="L10" s="1072"/>
      <c r="M10" s="1059">
        <f>N10+O10+P10</f>
        <v>0</v>
      </c>
      <c r="N10" s="794"/>
      <c r="O10" s="794"/>
      <c r="P10" s="794"/>
      <c r="Q10" s="1071"/>
      <c r="R10" s="801"/>
      <c r="S10" s="800"/>
    </row>
    <row r="11" spans="1:19" ht="24.75" x14ac:dyDescent="0.25">
      <c r="A11" s="1414" t="s">
        <v>27</v>
      </c>
      <c r="B11" s="886" t="s">
        <v>296</v>
      </c>
      <c r="C11" s="1059">
        <f>D11+E11+F11+G11</f>
        <v>0</v>
      </c>
      <c r="D11" s="794"/>
      <c r="E11" s="794"/>
      <c r="F11" s="794"/>
      <c r="G11" s="1071"/>
      <c r="H11" s="1061">
        <f>I11+J11+K11+L11</f>
        <v>0</v>
      </c>
      <c r="I11" s="794"/>
      <c r="J11" s="794"/>
      <c r="K11" s="794"/>
      <c r="L11" s="1072"/>
      <c r="M11" s="1059">
        <f>N11+O11+P11</f>
        <v>0</v>
      </c>
      <c r="N11" s="794"/>
      <c r="O11" s="794"/>
      <c r="P11" s="794"/>
      <c r="Q11" s="1073"/>
      <c r="R11" s="802"/>
      <c r="S11" s="800"/>
    </row>
    <row r="12" spans="1:19" ht="24.75" x14ac:dyDescent="0.25">
      <c r="A12" s="1415" t="s">
        <v>28</v>
      </c>
      <c r="B12" s="886" t="s">
        <v>297</v>
      </c>
      <c r="C12" s="1059">
        <f>D12+E12+F12+G12</f>
        <v>0</v>
      </c>
      <c r="D12" s="794"/>
      <c r="E12" s="794"/>
      <c r="F12" s="794"/>
      <c r="G12" s="1071"/>
      <c r="H12" s="1061">
        <f>I12+J12+K12+L12</f>
        <v>0</v>
      </c>
      <c r="I12" s="794"/>
      <c r="J12" s="794"/>
      <c r="K12" s="794"/>
      <c r="L12" s="1072"/>
      <c r="M12" s="1059">
        <f>SUM(N12:Q12)</f>
        <v>0</v>
      </c>
      <c r="N12" s="794"/>
      <c r="O12" s="794"/>
      <c r="P12" s="794"/>
      <c r="Q12" s="1071"/>
      <c r="R12" s="801"/>
      <c r="S12" s="800"/>
    </row>
    <row r="13" spans="1:19" ht="24.75" x14ac:dyDescent="0.25">
      <c r="A13" s="1414" t="s">
        <v>29</v>
      </c>
      <c r="B13" s="54" t="s">
        <v>298</v>
      </c>
      <c r="C13" s="1059">
        <f>D13+E13+F13+G13</f>
        <v>0</v>
      </c>
      <c r="D13" s="794"/>
      <c r="E13" s="794"/>
      <c r="F13" s="794"/>
      <c r="G13" s="1071"/>
      <c r="H13" s="1061">
        <f>I13+J13+K13+L13</f>
        <v>0</v>
      </c>
      <c r="I13" s="794"/>
      <c r="J13" s="794"/>
      <c r="K13" s="794"/>
      <c r="L13" s="1072"/>
      <c r="M13" s="1059">
        <f>N13+O13+P13</f>
        <v>0</v>
      </c>
      <c r="N13" s="794"/>
      <c r="O13" s="794"/>
      <c r="P13" s="794"/>
      <c r="Q13" s="1074"/>
      <c r="R13" s="801"/>
      <c r="S13" s="800"/>
    </row>
    <row r="14" spans="1:19" ht="24.75" x14ac:dyDescent="0.25">
      <c r="A14" s="61">
        <v>2</v>
      </c>
      <c r="B14" s="887" t="s">
        <v>715</v>
      </c>
      <c r="C14" s="1059">
        <f>SUM(D14:G14)</f>
        <v>3189</v>
      </c>
      <c r="D14" s="795">
        <f>SUM(D15:D17)</f>
        <v>3189</v>
      </c>
      <c r="E14" s="795">
        <f>E15+E16+E17</f>
        <v>0</v>
      </c>
      <c r="F14" s="795">
        <f>F15+F16+F17</f>
        <v>0</v>
      </c>
      <c r="G14" s="1060">
        <v>0</v>
      </c>
      <c r="H14" s="1061">
        <f>SUM(I14:L14)</f>
        <v>3189</v>
      </c>
      <c r="I14" s="795">
        <f>SUM(I15:I17)</f>
        <v>3189</v>
      </c>
      <c r="J14" s="795">
        <f>J15+J16+J17</f>
        <v>0</v>
      </c>
      <c r="K14" s="795">
        <f>K15+K16+K17</f>
        <v>0</v>
      </c>
      <c r="L14" s="1062">
        <v>0</v>
      </c>
      <c r="M14" s="1059">
        <f>SUM(N14:Q14)</f>
        <v>2185.3200000000002</v>
      </c>
      <c r="N14" s="795">
        <f>SUM(N15:N17)</f>
        <v>2185.3200000000002</v>
      </c>
      <c r="O14" s="795">
        <f>O15+O16+O17</f>
        <v>0</v>
      </c>
      <c r="P14" s="795">
        <f>P15+P16+P17</f>
        <v>0</v>
      </c>
      <c r="Q14" s="1060">
        <v>0</v>
      </c>
      <c r="R14" s="881"/>
      <c r="S14" s="800"/>
    </row>
    <row r="15" spans="1:19" x14ac:dyDescent="0.25">
      <c r="A15" s="61" t="s">
        <v>34</v>
      </c>
      <c r="B15" s="886" t="s">
        <v>158</v>
      </c>
      <c r="C15" s="1059">
        <f>SUM(D15:G15)</f>
        <v>300</v>
      </c>
      <c r="D15" s="794">
        <v>300</v>
      </c>
      <c r="E15" s="794"/>
      <c r="F15" s="794"/>
      <c r="G15" s="1071"/>
      <c r="H15" s="1061">
        <f>SUM(I15:L15)</f>
        <v>300</v>
      </c>
      <c r="I15" s="794">
        <v>300</v>
      </c>
      <c r="J15" s="794"/>
      <c r="K15" s="794"/>
      <c r="L15" s="1072"/>
      <c r="M15" s="1059">
        <f>SUM(N15:Q15)</f>
        <v>0</v>
      </c>
      <c r="N15" s="794">
        <v>0</v>
      </c>
      <c r="O15" s="794"/>
      <c r="P15" s="1074"/>
      <c r="Q15" s="1074"/>
      <c r="R15" s="801"/>
      <c r="S15" s="800"/>
    </row>
    <row r="16" spans="1:19" x14ac:dyDescent="0.25">
      <c r="A16" s="61" t="s">
        <v>115</v>
      </c>
      <c r="B16" s="886" t="s">
        <v>159</v>
      </c>
      <c r="C16" s="1059">
        <f>SUM(D16:G16)</f>
        <v>2300</v>
      </c>
      <c r="D16" s="794">
        <v>2300</v>
      </c>
      <c r="E16" s="794"/>
      <c r="F16" s="794"/>
      <c r="G16" s="1071"/>
      <c r="H16" s="1061">
        <f>SUM(I16:L16)</f>
        <v>2300</v>
      </c>
      <c r="I16" s="794">
        <v>2300</v>
      </c>
      <c r="J16" s="794"/>
      <c r="K16" s="794"/>
      <c r="L16" s="1072"/>
      <c r="M16" s="1059">
        <f>SUM(N16:Q16)</f>
        <v>2185.3200000000002</v>
      </c>
      <c r="N16" s="794">
        <v>2185.3200000000002</v>
      </c>
      <c r="O16" s="794"/>
      <c r="P16" s="1074"/>
      <c r="Q16" s="1074"/>
      <c r="R16" s="801"/>
      <c r="S16" s="800"/>
    </row>
    <row r="17" spans="1:19" x14ac:dyDescent="0.25">
      <c r="A17" s="61" t="s">
        <v>116</v>
      </c>
      <c r="B17" s="886" t="s">
        <v>160</v>
      </c>
      <c r="C17" s="1059">
        <f>SUM(D17:G17)</f>
        <v>589</v>
      </c>
      <c r="D17" s="1065">
        <v>589</v>
      </c>
      <c r="E17" s="794"/>
      <c r="F17" s="1074"/>
      <c r="G17" s="1074"/>
      <c r="H17" s="1061">
        <f>SUM(I17:L17)</f>
        <v>589</v>
      </c>
      <c r="I17" s="1065">
        <v>589</v>
      </c>
      <c r="J17" s="794"/>
      <c r="K17" s="794"/>
      <c r="L17" s="1075"/>
      <c r="M17" s="1059">
        <f>SUM(N17:Q17)</f>
        <v>0</v>
      </c>
      <c r="N17" s="794">
        <v>0</v>
      </c>
      <c r="O17" s="794"/>
      <c r="P17" s="794"/>
      <c r="Q17" s="1074"/>
      <c r="R17" s="882"/>
      <c r="S17" s="800"/>
    </row>
    <row r="18" spans="1:19" ht="36.75" x14ac:dyDescent="0.25">
      <c r="A18" s="803">
        <v>3</v>
      </c>
      <c r="B18" s="888" t="s">
        <v>427</v>
      </c>
      <c r="C18" s="1066">
        <v>0</v>
      </c>
      <c r="D18" s="1067">
        <v>0</v>
      </c>
      <c r="E18" s="795">
        <v>0</v>
      </c>
      <c r="F18" s="795">
        <v>0</v>
      </c>
      <c r="G18" s="1063">
        <v>0</v>
      </c>
      <c r="H18" s="991">
        <v>0</v>
      </c>
      <c r="I18" s="1067">
        <v>0</v>
      </c>
      <c r="J18" s="795">
        <v>0</v>
      </c>
      <c r="K18" s="795">
        <v>0</v>
      </c>
      <c r="L18" s="1076">
        <v>0</v>
      </c>
      <c r="M18" s="1066">
        <v>0</v>
      </c>
      <c r="N18" s="795">
        <v>0</v>
      </c>
      <c r="O18" s="795">
        <v>0</v>
      </c>
      <c r="P18" s="795">
        <v>0</v>
      </c>
      <c r="Q18" s="1077">
        <v>0</v>
      </c>
      <c r="R18" s="883"/>
      <c r="S18" s="800"/>
    </row>
    <row r="19" spans="1:19" ht="16.5" thickBot="1" x14ac:dyDescent="0.3">
      <c r="A19" s="641"/>
      <c r="B19" s="889" t="s">
        <v>131</v>
      </c>
      <c r="C19" s="1068">
        <f>SUM(D19:G19)</f>
        <v>3189</v>
      </c>
      <c r="D19" s="1069">
        <f>D9+D14+D18</f>
        <v>3189</v>
      </c>
      <c r="E19" s="1069">
        <f>E9+E14+E18</f>
        <v>0</v>
      </c>
      <c r="F19" s="1069">
        <f>F9+F14+F18</f>
        <v>0</v>
      </c>
      <c r="G19" s="1078">
        <f>G9+G14+G18</f>
        <v>0</v>
      </c>
      <c r="H19" s="1070">
        <f>SUM(I19:L19)</f>
        <v>3189</v>
      </c>
      <c r="I19" s="1069">
        <f>I9+I14+I18</f>
        <v>3189</v>
      </c>
      <c r="J19" s="1069">
        <f>J9+J14+J18</f>
        <v>0</v>
      </c>
      <c r="K19" s="1069">
        <f>K9+K14+K18</f>
        <v>0</v>
      </c>
      <c r="L19" s="1079">
        <f>L9+L14+L18</f>
        <v>0</v>
      </c>
      <c r="M19" s="1068">
        <f>SUM(N19:P19)</f>
        <v>2185.3200000000002</v>
      </c>
      <c r="N19" s="1069">
        <f>N9+N14+N18</f>
        <v>2185.3200000000002</v>
      </c>
      <c r="O19" s="1069">
        <f>O9+O14+O18</f>
        <v>0</v>
      </c>
      <c r="P19" s="1069">
        <f>P9+P14+P18</f>
        <v>0</v>
      </c>
      <c r="Q19" s="1080">
        <f>Q9+Q14+Q18</f>
        <v>0</v>
      </c>
      <c r="R19" s="884">
        <f>M19/C19*100</f>
        <v>68.526810912511763</v>
      </c>
      <c r="S19" s="800"/>
    </row>
    <row r="20" spans="1:19" ht="30" customHeight="1" thickBot="1" x14ac:dyDescent="0.3">
      <c r="A20" s="1863" t="s">
        <v>341</v>
      </c>
      <c r="B20" s="1864"/>
      <c r="C20" s="1864"/>
      <c r="D20" s="1864"/>
      <c r="E20" s="1864"/>
      <c r="F20" s="1864"/>
      <c r="G20" s="1864"/>
      <c r="H20" s="1864"/>
      <c r="I20" s="1864"/>
      <c r="J20" s="1864"/>
      <c r="K20" s="1864"/>
      <c r="L20" s="1864"/>
      <c r="M20" s="1864"/>
      <c r="N20" s="1864"/>
      <c r="O20" s="1864"/>
      <c r="P20" s="1864"/>
      <c r="Q20" s="1864"/>
      <c r="R20" s="1865"/>
      <c r="S20" s="1293" t="s">
        <v>364</v>
      </c>
    </row>
    <row r="21" spans="1:19" ht="27" customHeight="1" x14ac:dyDescent="0.25">
      <c r="A21" s="1465"/>
      <c r="B21" s="1473" t="s">
        <v>758</v>
      </c>
      <c r="C21" s="1482">
        <f t="shared" ref="C21:C30" si="0">SUM(D21:G21)</f>
        <v>760</v>
      </c>
      <c r="D21" s="1085">
        <f>D22+D25+D31</f>
        <v>760</v>
      </c>
      <c r="E21" s="1085">
        <f>E22+E25+E31</f>
        <v>0</v>
      </c>
      <c r="F21" s="1085">
        <f>F22+F25+F31</f>
        <v>0</v>
      </c>
      <c r="G21" s="1197">
        <f>G22+G25+G31</f>
        <v>0</v>
      </c>
      <c r="H21" s="1482">
        <f t="shared" ref="H21:H31" si="1">SUM(I21:L21)</f>
        <v>760</v>
      </c>
      <c r="I21" s="1085">
        <f>I22+I25+I31</f>
        <v>760</v>
      </c>
      <c r="J21" s="1085">
        <f>J22+J25+J31</f>
        <v>0</v>
      </c>
      <c r="K21" s="1085">
        <f>K22+K25+K31</f>
        <v>0</v>
      </c>
      <c r="L21" s="1197">
        <f>L22+L25+L31</f>
        <v>0</v>
      </c>
      <c r="M21" s="1482">
        <f t="shared" ref="M21:M31" si="2">SUM(N21:Q21)</f>
        <v>148.30000000000001</v>
      </c>
      <c r="N21" s="1085">
        <f>N22+N25+N31</f>
        <v>148.30000000000001</v>
      </c>
      <c r="O21" s="1085">
        <f>O22+O25+O31</f>
        <v>0</v>
      </c>
      <c r="P21" s="1085">
        <f>P22+P25+P31</f>
        <v>0</v>
      </c>
      <c r="Q21" s="1197">
        <f>Q22+Q25+Q31</f>
        <v>0</v>
      </c>
      <c r="R21" s="1484"/>
      <c r="S21" s="1293"/>
    </row>
    <row r="22" spans="1:19" ht="39.75" customHeight="1" x14ac:dyDescent="0.25">
      <c r="A22" s="1466">
        <v>1</v>
      </c>
      <c r="B22" s="1474" t="s">
        <v>749</v>
      </c>
      <c r="C22" s="1092">
        <f t="shared" si="0"/>
        <v>280</v>
      </c>
      <c r="D22" s="1090">
        <f>SUM(D23)</f>
        <v>280</v>
      </c>
      <c r="E22" s="1090">
        <f>SUM(E23)</f>
        <v>0</v>
      </c>
      <c r="F22" s="1090">
        <f>SUM(F23)</f>
        <v>0</v>
      </c>
      <c r="G22" s="1094">
        <f>SUM(G23)</f>
        <v>0</v>
      </c>
      <c r="H22" s="1092">
        <f t="shared" si="1"/>
        <v>280</v>
      </c>
      <c r="I22" s="1090">
        <f>SUM(I23)</f>
        <v>280</v>
      </c>
      <c r="J22" s="1090">
        <f>SUM(J23)</f>
        <v>0</v>
      </c>
      <c r="K22" s="1090">
        <f>SUM(K23)</f>
        <v>0</v>
      </c>
      <c r="L22" s="1094">
        <f>SUM(L23)</f>
        <v>0</v>
      </c>
      <c r="M22" s="1092">
        <f t="shared" si="2"/>
        <v>0</v>
      </c>
      <c r="N22" s="1090">
        <f>SUM(N23)</f>
        <v>0</v>
      </c>
      <c r="O22" s="1090">
        <f>SUM(O23)</f>
        <v>0</v>
      </c>
      <c r="P22" s="1090">
        <f>SUM(P23)</f>
        <v>0</v>
      </c>
      <c r="Q22" s="1094">
        <f>SUM(Q23)</f>
        <v>0</v>
      </c>
      <c r="R22" s="805">
        <f>M22/C22*100</f>
        <v>0</v>
      </c>
      <c r="S22" s="800"/>
    </row>
    <row r="23" spans="1:19" ht="24" x14ac:dyDescent="0.25">
      <c r="A23" s="1464" t="s">
        <v>26</v>
      </c>
      <c r="B23" s="104" t="s">
        <v>551</v>
      </c>
      <c r="C23" s="923">
        <f t="shared" si="0"/>
        <v>280</v>
      </c>
      <c r="D23" s="276">
        <f>D24</f>
        <v>280</v>
      </c>
      <c r="E23" s="276"/>
      <c r="F23" s="276"/>
      <c r="G23" s="934"/>
      <c r="H23" s="923">
        <f t="shared" si="1"/>
        <v>280</v>
      </c>
      <c r="I23" s="276">
        <f>I24</f>
        <v>280</v>
      </c>
      <c r="J23" s="276"/>
      <c r="K23" s="276"/>
      <c r="L23" s="934"/>
      <c r="M23" s="923">
        <f t="shared" si="2"/>
        <v>0</v>
      </c>
      <c r="N23" s="276"/>
      <c r="O23" s="276"/>
      <c r="P23" s="276"/>
      <c r="Q23" s="934"/>
      <c r="R23" s="807"/>
      <c r="S23" s="800"/>
    </row>
    <row r="24" spans="1:19" ht="24" x14ac:dyDescent="0.25">
      <c r="A24" s="1464" t="s">
        <v>607</v>
      </c>
      <c r="B24" s="104" t="s">
        <v>793</v>
      </c>
      <c r="C24" s="923">
        <f t="shared" si="0"/>
        <v>280</v>
      </c>
      <c r="D24" s="276">
        <v>280</v>
      </c>
      <c r="E24" s="276"/>
      <c r="F24" s="276"/>
      <c r="G24" s="1096"/>
      <c r="H24" s="923">
        <f t="shared" si="1"/>
        <v>280</v>
      </c>
      <c r="I24" s="276">
        <v>280</v>
      </c>
      <c r="J24" s="276"/>
      <c r="K24" s="276"/>
      <c r="L24" s="1096"/>
      <c r="M24" s="923">
        <f t="shared" si="2"/>
        <v>0</v>
      </c>
      <c r="N24" s="276"/>
      <c r="O24" s="276"/>
      <c r="P24" s="276"/>
      <c r="Q24" s="1096"/>
      <c r="R24" s="807"/>
      <c r="S24" s="800"/>
    </row>
    <row r="25" spans="1:19" ht="60" x14ac:dyDescent="0.25">
      <c r="A25" s="46">
        <v>2</v>
      </c>
      <c r="B25" s="107" t="s">
        <v>750</v>
      </c>
      <c r="C25" s="1092">
        <f t="shared" si="0"/>
        <v>455</v>
      </c>
      <c r="D25" s="1090">
        <f>SUM(D26)</f>
        <v>455</v>
      </c>
      <c r="E25" s="1090">
        <f>SUM(E26)</f>
        <v>0</v>
      </c>
      <c r="F25" s="1090">
        <f>SUM(F26)</f>
        <v>0</v>
      </c>
      <c r="G25" s="1094">
        <f>SUM(G26)</f>
        <v>0</v>
      </c>
      <c r="H25" s="1092">
        <f t="shared" si="1"/>
        <v>455</v>
      </c>
      <c r="I25" s="1090">
        <f>SUM(I26)</f>
        <v>455</v>
      </c>
      <c r="J25" s="1090">
        <f>SUM(J26)</f>
        <v>0</v>
      </c>
      <c r="K25" s="1090">
        <f>SUM(K26)</f>
        <v>0</v>
      </c>
      <c r="L25" s="1094">
        <f>SUM(L26)</f>
        <v>0</v>
      </c>
      <c r="M25" s="1092">
        <f t="shared" si="2"/>
        <v>123.3</v>
      </c>
      <c r="N25" s="1090">
        <f>SUM(N26)</f>
        <v>123.3</v>
      </c>
      <c r="O25" s="1090">
        <f>SUM(O26)</f>
        <v>0</v>
      </c>
      <c r="P25" s="1090">
        <f>SUM(P26)</f>
        <v>0</v>
      </c>
      <c r="Q25" s="1094">
        <f>SUM(Q26)</f>
        <v>0</v>
      </c>
      <c r="R25" s="675"/>
      <c r="S25" s="800"/>
    </row>
    <row r="26" spans="1:19" ht="24" x14ac:dyDescent="0.25">
      <c r="A26" s="1274" t="s">
        <v>34</v>
      </c>
      <c r="B26" s="1475" t="s">
        <v>553</v>
      </c>
      <c r="C26" s="923">
        <f t="shared" si="0"/>
        <v>455</v>
      </c>
      <c r="D26" s="798">
        <f>D27+D28+D29+D30</f>
        <v>455</v>
      </c>
      <c r="E26" s="798">
        <f>E27+E28+E29+E30</f>
        <v>0</v>
      </c>
      <c r="F26" s="798">
        <f>F27+F28+F29+F30</f>
        <v>0</v>
      </c>
      <c r="G26" s="932">
        <f>G27+G28+G29+G30</f>
        <v>0</v>
      </c>
      <c r="H26" s="923">
        <f t="shared" si="1"/>
        <v>455</v>
      </c>
      <c r="I26" s="798">
        <f>I27+I28+I29+I30</f>
        <v>455</v>
      </c>
      <c r="J26" s="798">
        <f>J27+J28+J29+J30</f>
        <v>0</v>
      </c>
      <c r="K26" s="798">
        <f>K27+K28+K29+K30</f>
        <v>0</v>
      </c>
      <c r="L26" s="932">
        <f>L27+L28+L29+L30</f>
        <v>0</v>
      </c>
      <c r="M26" s="923">
        <f t="shared" si="2"/>
        <v>123.3</v>
      </c>
      <c r="N26" s="798">
        <f>N27+N28+N29+N30</f>
        <v>123.3</v>
      </c>
      <c r="O26" s="798">
        <f>O27+O28+O29+O30</f>
        <v>0</v>
      </c>
      <c r="P26" s="798">
        <f>P27+P28+P29+P30</f>
        <v>0</v>
      </c>
      <c r="Q26" s="932">
        <f>Q27+Q28+Q29+Q30</f>
        <v>0</v>
      </c>
      <c r="R26" s="812"/>
      <c r="S26" s="800"/>
    </row>
    <row r="27" spans="1:19" ht="48" x14ac:dyDescent="0.25">
      <c r="A27" s="244" t="s">
        <v>397</v>
      </c>
      <c r="B27" s="1476" t="s">
        <v>794</v>
      </c>
      <c r="C27" s="923">
        <f t="shared" si="0"/>
        <v>140</v>
      </c>
      <c r="D27" s="799">
        <v>140</v>
      </c>
      <c r="E27" s="798"/>
      <c r="F27" s="798"/>
      <c r="G27" s="932"/>
      <c r="H27" s="923">
        <f t="shared" si="1"/>
        <v>140</v>
      </c>
      <c r="I27" s="799">
        <v>140</v>
      </c>
      <c r="J27" s="798"/>
      <c r="K27" s="798"/>
      <c r="L27" s="932"/>
      <c r="M27" s="923">
        <f t="shared" si="2"/>
        <v>81.3</v>
      </c>
      <c r="N27" s="799">
        <v>81.3</v>
      </c>
      <c r="O27" s="798"/>
      <c r="P27" s="798"/>
      <c r="Q27" s="932"/>
      <c r="R27" s="245"/>
      <c r="S27" s="800"/>
    </row>
    <row r="28" spans="1:19" ht="48" x14ac:dyDescent="0.25">
      <c r="A28" s="1490" t="s">
        <v>398</v>
      </c>
      <c r="B28" s="1476" t="s">
        <v>555</v>
      </c>
      <c r="C28" s="923">
        <f t="shared" si="0"/>
        <v>120</v>
      </c>
      <c r="D28" s="799">
        <v>120</v>
      </c>
      <c r="E28" s="798"/>
      <c r="F28" s="798"/>
      <c r="G28" s="932"/>
      <c r="H28" s="923">
        <f t="shared" si="1"/>
        <v>120</v>
      </c>
      <c r="I28" s="799">
        <v>120</v>
      </c>
      <c r="J28" s="798"/>
      <c r="K28" s="798"/>
      <c r="L28" s="932"/>
      <c r="M28" s="923">
        <f t="shared" si="2"/>
        <v>15.5</v>
      </c>
      <c r="N28" s="799">
        <v>15.5</v>
      </c>
      <c r="O28" s="798"/>
      <c r="P28" s="798"/>
      <c r="Q28" s="932"/>
      <c r="R28" s="1485">
        <f>M28/C28*100</f>
        <v>12.916666666666668</v>
      </c>
      <c r="S28" s="800"/>
    </row>
    <row r="29" spans="1:19" ht="48" x14ac:dyDescent="0.25">
      <c r="A29" s="26" t="s">
        <v>399</v>
      </c>
      <c r="B29" s="1477" t="s">
        <v>751</v>
      </c>
      <c r="C29" s="923">
        <f t="shared" si="0"/>
        <v>75</v>
      </c>
      <c r="D29" s="799">
        <v>75</v>
      </c>
      <c r="E29" s="798"/>
      <c r="F29" s="798"/>
      <c r="G29" s="932"/>
      <c r="H29" s="923">
        <f t="shared" si="1"/>
        <v>75</v>
      </c>
      <c r="I29" s="799">
        <v>75</v>
      </c>
      <c r="J29" s="798"/>
      <c r="K29" s="798"/>
      <c r="L29" s="932"/>
      <c r="M29" s="923">
        <f t="shared" si="2"/>
        <v>0</v>
      </c>
      <c r="N29" s="799">
        <v>0</v>
      </c>
      <c r="O29" s="798"/>
      <c r="P29" s="798"/>
      <c r="Q29" s="932"/>
      <c r="R29" s="1486">
        <f>M29/C29*100</f>
        <v>0</v>
      </c>
      <c r="S29" s="800"/>
    </row>
    <row r="30" spans="1:19" ht="48.75" x14ac:dyDescent="0.25">
      <c r="A30" s="1491" t="s">
        <v>400</v>
      </c>
      <c r="B30" s="1478" t="s">
        <v>752</v>
      </c>
      <c r="C30" s="923">
        <f t="shared" si="0"/>
        <v>120</v>
      </c>
      <c r="D30" s="799">
        <v>120</v>
      </c>
      <c r="E30" s="798"/>
      <c r="F30" s="798"/>
      <c r="G30" s="1321"/>
      <c r="H30" s="923">
        <f t="shared" si="1"/>
        <v>120</v>
      </c>
      <c r="I30" s="799">
        <v>120</v>
      </c>
      <c r="J30" s="798"/>
      <c r="K30" s="798"/>
      <c r="L30" s="1321"/>
      <c r="M30" s="923">
        <f t="shared" si="2"/>
        <v>26.5</v>
      </c>
      <c r="N30" s="799">
        <v>26.5</v>
      </c>
      <c r="O30" s="798"/>
      <c r="P30" s="798"/>
      <c r="Q30" s="1321"/>
      <c r="R30" s="908">
        <f>M30/C30*100</f>
        <v>22.083333333333332</v>
      </c>
      <c r="S30" s="800"/>
    </row>
    <row r="31" spans="1:19" ht="36" customHeight="1" x14ac:dyDescent="0.25">
      <c r="A31" s="1492" t="s">
        <v>394</v>
      </c>
      <c r="B31" s="107" t="s">
        <v>753</v>
      </c>
      <c r="C31" s="1092">
        <f>SUM(D31:G31)</f>
        <v>25</v>
      </c>
      <c r="D31" s="1089">
        <f>SUM(D32)</f>
        <v>25</v>
      </c>
      <c r="E31" s="1089">
        <f>SUM(E32)</f>
        <v>0</v>
      </c>
      <c r="F31" s="1090">
        <f>SUM(F32)</f>
        <v>0</v>
      </c>
      <c r="G31" s="1093">
        <f>SUM(G32)</f>
        <v>0</v>
      </c>
      <c r="H31" s="1092">
        <f t="shared" si="1"/>
        <v>25</v>
      </c>
      <c r="I31" s="1089">
        <f>SUM(I32)</f>
        <v>25</v>
      </c>
      <c r="J31" s="1089">
        <f>SUM(J32)</f>
        <v>0</v>
      </c>
      <c r="K31" s="1090">
        <f>SUM(K32)</f>
        <v>0</v>
      </c>
      <c r="L31" s="1093">
        <f>SUM(L32)</f>
        <v>0</v>
      </c>
      <c r="M31" s="1092">
        <f t="shared" si="2"/>
        <v>25</v>
      </c>
      <c r="N31" s="1089">
        <f>SUM(N32)</f>
        <v>25</v>
      </c>
      <c r="O31" s="1089">
        <f>SUM(O32)</f>
        <v>0</v>
      </c>
      <c r="P31" s="1090">
        <f>SUM(P32)</f>
        <v>0</v>
      </c>
      <c r="Q31" s="1094">
        <f>SUM(Q32)</f>
        <v>0</v>
      </c>
      <c r="R31" s="805">
        <f>M31/C31*100</f>
        <v>100</v>
      </c>
      <c r="S31" s="800"/>
    </row>
    <row r="32" spans="1:19" ht="48" x14ac:dyDescent="0.25">
      <c r="A32" s="1464" t="s">
        <v>40</v>
      </c>
      <c r="B32" s="104" t="s">
        <v>67</v>
      </c>
      <c r="C32" s="1532">
        <f>D32</f>
        <v>25</v>
      </c>
      <c r="D32" s="276">
        <v>25</v>
      </c>
      <c r="E32" s="276"/>
      <c r="F32" s="276"/>
      <c r="G32" s="1096"/>
      <c r="H32" s="1112">
        <f>I32+J32+K32</f>
        <v>25</v>
      </c>
      <c r="I32" s="276">
        <v>25</v>
      </c>
      <c r="J32" s="276"/>
      <c r="K32" s="276"/>
      <c r="L32" s="1096"/>
      <c r="M32" s="1112">
        <f>N32</f>
        <v>25</v>
      </c>
      <c r="N32" s="276">
        <v>25</v>
      </c>
      <c r="O32" s="276"/>
      <c r="P32" s="276"/>
      <c r="Q32" s="934"/>
      <c r="R32" s="807"/>
      <c r="S32" s="800"/>
    </row>
    <row r="33" spans="1:19" ht="36" x14ac:dyDescent="0.25">
      <c r="A33" s="1493"/>
      <c r="B33" s="103" t="s">
        <v>759</v>
      </c>
      <c r="C33" s="1128">
        <f>SUM(D33:G33)</f>
        <v>0</v>
      </c>
      <c r="D33" s="1124">
        <f>SUM(D34:D35)</f>
        <v>0</v>
      </c>
      <c r="E33" s="461">
        <f>SUM(E34:E35)</f>
        <v>0</v>
      </c>
      <c r="F33" s="461">
        <f>SUM(F34:F35)</f>
        <v>0</v>
      </c>
      <c r="G33" s="1127">
        <f>SUM(G34:G35)</f>
        <v>0</v>
      </c>
      <c r="H33" s="1126">
        <f>SUM(I33:L33)</f>
        <v>0</v>
      </c>
      <c r="I33" s="461">
        <f>SUM(I34:I35)</f>
        <v>0</v>
      </c>
      <c r="J33" s="461">
        <f>SUM(J34:J35)</f>
        <v>0</v>
      </c>
      <c r="K33" s="461">
        <f>SUM(K34:K35)</f>
        <v>0</v>
      </c>
      <c r="L33" s="1127">
        <f>SUM(L34:L35)</f>
        <v>0</v>
      </c>
      <c r="M33" s="1128">
        <f>SUM(N33:Q33)</f>
        <v>0</v>
      </c>
      <c r="N33" s="1124">
        <f>SUM(N34:N35)</f>
        <v>0</v>
      </c>
      <c r="O33" s="461">
        <f>SUM(O34:O35)</f>
        <v>0</v>
      </c>
      <c r="P33" s="461">
        <f>SUM(P34:P35)</f>
        <v>0</v>
      </c>
      <c r="Q33" s="931">
        <f>SUM(Q34:Q35)</f>
        <v>0</v>
      </c>
      <c r="R33" s="821" t="e">
        <f>M33/C33*100</f>
        <v>#DIV/0!</v>
      </c>
      <c r="S33" s="800"/>
    </row>
    <row r="34" spans="1:19" ht="40.5" customHeight="1" x14ac:dyDescent="0.25">
      <c r="A34" s="1467">
        <v>1</v>
      </c>
      <c r="B34" s="85" t="s">
        <v>754</v>
      </c>
      <c r="C34" s="1132">
        <v>0</v>
      </c>
      <c r="D34" s="1130">
        <v>0</v>
      </c>
      <c r="E34" s="1090">
        <v>0</v>
      </c>
      <c r="F34" s="1090">
        <v>0</v>
      </c>
      <c r="G34" s="1093">
        <v>0</v>
      </c>
      <c r="H34" s="1131">
        <v>0</v>
      </c>
      <c r="I34" s="1090">
        <v>0</v>
      </c>
      <c r="J34" s="1090">
        <v>0</v>
      </c>
      <c r="K34" s="1090">
        <v>0</v>
      </c>
      <c r="L34" s="1093">
        <v>0</v>
      </c>
      <c r="M34" s="1132">
        <v>0</v>
      </c>
      <c r="N34" s="1130">
        <v>0</v>
      </c>
      <c r="O34" s="1090">
        <v>0</v>
      </c>
      <c r="P34" s="1090">
        <v>0</v>
      </c>
      <c r="Q34" s="1094">
        <v>0</v>
      </c>
      <c r="R34" s="805"/>
      <c r="S34" s="800"/>
    </row>
    <row r="35" spans="1:19" x14ac:dyDescent="0.25">
      <c r="A35" s="1467">
        <v>2</v>
      </c>
      <c r="B35" s="85" t="s">
        <v>755</v>
      </c>
      <c r="C35" s="1132">
        <f>SUM(D35:G35)</f>
        <v>0</v>
      </c>
      <c r="D35" s="1130">
        <f>SUM(D36)</f>
        <v>0</v>
      </c>
      <c r="E35" s="1090">
        <f>SUM(E36)</f>
        <v>0</v>
      </c>
      <c r="F35" s="1090">
        <f>SUM(F36)</f>
        <v>0</v>
      </c>
      <c r="G35" s="1093">
        <f>SUM(G36)</f>
        <v>0</v>
      </c>
      <c r="H35" s="1131">
        <f>SUM(I35:L35)</f>
        <v>0</v>
      </c>
      <c r="I35" s="1090">
        <f>SUM(I36)</f>
        <v>0</v>
      </c>
      <c r="J35" s="1090">
        <f>SUM(J36)</f>
        <v>0</v>
      </c>
      <c r="K35" s="1090">
        <f>SUM(K36)</f>
        <v>0</v>
      </c>
      <c r="L35" s="1093">
        <f>SUM(L36)</f>
        <v>0</v>
      </c>
      <c r="M35" s="1132">
        <f>SUM(N35:Q35)</f>
        <v>0</v>
      </c>
      <c r="N35" s="1130">
        <f>SUM(N36)</f>
        <v>0</v>
      </c>
      <c r="O35" s="1090">
        <f>SUM(O36)</f>
        <v>0</v>
      </c>
      <c r="P35" s="1090">
        <f>SUM(P36)</f>
        <v>0</v>
      </c>
      <c r="Q35" s="1094">
        <f>SUM(Q36)</f>
        <v>0</v>
      </c>
      <c r="R35" s="805"/>
      <c r="S35" s="800"/>
    </row>
    <row r="36" spans="1:19" ht="24" x14ac:dyDescent="0.25">
      <c r="A36" s="1468" t="s">
        <v>34</v>
      </c>
      <c r="B36" s="104" t="s">
        <v>561</v>
      </c>
      <c r="C36" s="1532">
        <f>D36+E36+F36</f>
        <v>0</v>
      </c>
      <c r="D36" s="276"/>
      <c r="E36" s="276"/>
      <c r="F36" s="276"/>
      <c r="G36" s="1096"/>
      <c r="H36" s="1112">
        <f>I36+J36+K36</f>
        <v>0</v>
      </c>
      <c r="I36" s="276"/>
      <c r="J36" s="276"/>
      <c r="K36" s="276"/>
      <c r="L36" s="1096"/>
      <c r="M36" s="1112">
        <f>N36+O36+P36</f>
        <v>0</v>
      </c>
      <c r="N36" s="276">
        <v>0</v>
      </c>
      <c r="O36" s="276"/>
      <c r="P36" s="276"/>
      <c r="Q36" s="934"/>
      <c r="R36" s="807"/>
      <c r="S36" s="800"/>
    </row>
    <row r="37" spans="1:19" ht="60" x14ac:dyDescent="0.25">
      <c r="A37" s="1494"/>
      <c r="B37" s="103" t="s">
        <v>760</v>
      </c>
      <c r="C37" s="1128">
        <f>SUM(D37:G37)</f>
        <v>208.6</v>
      </c>
      <c r="D37" s="1499">
        <f>D38+D39+D42+D43</f>
        <v>8.6</v>
      </c>
      <c r="E37" s="1499">
        <f>E38+E39+E42+E43</f>
        <v>200</v>
      </c>
      <c r="F37" s="1499">
        <f>F38+F39+F42+F43</f>
        <v>0</v>
      </c>
      <c r="G37" s="1499">
        <f>G38+G39+G42+G43</f>
        <v>0</v>
      </c>
      <c r="H37" s="1128">
        <f>SUM(I37:L37)</f>
        <v>208.5</v>
      </c>
      <c r="I37" s="1499">
        <f>I38+I39+I42+I43</f>
        <v>8.5</v>
      </c>
      <c r="J37" s="1499">
        <f>J38+J39+J42+J43</f>
        <v>200</v>
      </c>
      <c r="K37" s="1499">
        <f>K38+K39+K42+K43</f>
        <v>0</v>
      </c>
      <c r="L37" s="1499">
        <f>L38+L39+L42+L43</f>
        <v>0</v>
      </c>
      <c r="M37" s="1128">
        <f>SUM(N37:Q37)</f>
        <v>0</v>
      </c>
      <c r="N37" s="1499">
        <f>N38+N39+N42+N43</f>
        <v>0</v>
      </c>
      <c r="O37" s="1499">
        <f>O38+O39+O42+O43</f>
        <v>0</v>
      </c>
      <c r="P37" s="1499">
        <f>P38+P39+P42+P43</f>
        <v>0</v>
      </c>
      <c r="Q37" s="1499">
        <f>Q38+Q39+Q42+Q43</f>
        <v>0</v>
      </c>
      <c r="R37" s="807"/>
      <c r="S37" s="800"/>
    </row>
    <row r="38" spans="1:19" ht="24" x14ac:dyDescent="0.25">
      <c r="A38" s="1495" t="s">
        <v>167</v>
      </c>
      <c r="B38" s="107" t="s">
        <v>97</v>
      </c>
      <c r="C38" s="1307">
        <f>SUM(D38:G38)</f>
        <v>208.6</v>
      </c>
      <c r="D38" s="1170">
        <v>8.6</v>
      </c>
      <c r="E38" s="1097">
        <v>200</v>
      </c>
      <c r="F38" s="1097"/>
      <c r="G38" s="1167"/>
      <c r="H38" s="1307">
        <f>SUM(I38:L38)</f>
        <v>208.5</v>
      </c>
      <c r="I38" s="1170">
        <v>8.5</v>
      </c>
      <c r="J38" s="1097">
        <v>200</v>
      </c>
      <c r="K38" s="1097"/>
      <c r="L38" s="1167"/>
      <c r="M38" s="1307">
        <f>SUM(N38:Q38)</f>
        <v>0</v>
      </c>
      <c r="N38" s="1170">
        <v>0</v>
      </c>
      <c r="O38" s="1097"/>
      <c r="P38" s="1097"/>
      <c r="Q38" s="1167"/>
      <c r="R38" s="807"/>
      <c r="S38" s="800"/>
    </row>
    <row r="39" spans="1:19" ht="36" x14ac:dyDescent="0.25">
      <c r="A39" s="1495" t="s">
        <v>168</v>
      </c>
      <c r="B39" s="107" t="s">
        <v>756</v>
      </c>
      <c r="C39" s="1092">
        <f>SUM(D39:G39)</f>
        <v>0</v>
      </c>
      <c r="D39" s="1170"/>
      <c r="E39" s="1170"/>
      <c r="F39" s="1170">
        <f>F40+F41</f>
        <v>0</v>
      </c>
      <c r="G39" s="1170">
        <f>G40+G41</f>
        <v>0</v>
      </c>
      <c r="H39" s="1092">
        <f>SUM(I39:L39)</f>
        <v>0</v>
      </c>
      <c r="I39" s="1170"/>
      <c r="J39" s="1170"/>
      <c r="K39" s="1170">
        <f>K40+K41</f>
        <v>0</v>
      </c>
      <c r="L39" s="1170">
        <f>L40+L41</f>
        <v>0</v>
      </c>
      <c r="M39" s="1092">
        <f>SUM(N39:Q39)</f>
        <v>0</v>
      </c>
      <c r="N39" s="1170">
        <v>0</v>
      </c>
      <c r="O39" s="1170"/>
      <c r="P39" s="1170">
        <f>P40+P41</f>
        <v>0</v>
      </c>
      <c r="Q39" s="1170">
        <f>Q40+Q41</f>
        <v>0</v>
      </c>
      <c r="R39" s="807"/>
      <c r="S39" s="800"/>
    </row>
    <row r="40" spans="1:19" ht="48" x14ac:dyDescent="0.25">
      <c r="A40" s="1496" t="s">
        <v>34</v>
      </c>
      <c r="B40" s="110" t="s">
        <v>599</v>
      </c>
      <c r="C40" s="925">
        <v>0</v>
      </c>
      <c r="D40" s="1151"/>
      <c r="E40" s="1102"/>
      <c r="F40" s="1102"/>
      <c r="G40" s="1148"/>
      <c r="H40" s="925">
        <v>0</v>
      </c>
      <c r="I40" s="1151"/>
      <c r="J40" s="1102"/>
      <c r="K40" s="1102"/>
      <c r="L40" s="1148"/>
      <c r="M40" s="925">
        <v>0</v>
      </c>
      <c r="N40" s="1151"/>
      <c r="O40" s="1102"/>
      <c r="P40" s="1102"/>
      <c r="Q40" s="1148"/>
      <c r="R40" s="807"/>
      <c r="S40" s="800"/>
    </row>
    <row r="41" spans="1:19" ht="24" x14ac:dyDescent="0.25">
      <c r="A41" s="1496" t="s">
        <v>115</v>
      </c>
      <c r="B41" s="110" t="s">
        <v>795</v>
      </c>
      <c r="C41" s="925">
        <v>0</v>
      </c>
      <c r="D41" s="1151"/>
      <c r="E41" s="1102"/>
      <c r="F41" s="1102"/>
      <c r="G41" s="1148"/>
      <c r="H41" s="925">
        <v>0</v>
      </c>
      <c r="I41" s="1151"/>
      <c r="J41" s="1102"/>
      <c r="K41" s="1102"/>
      <c r="L41" s="1148"/>
      <c r="M41" s="925">
        <v>0</v>
      </c>
      <c r="N41" s="1151"/>
      <c r="O41" s="1102"/>
      <c r="P41" s="1102"/>
      <c r="Q41" s="1148"/>
      <c r="R41" s="807"/>
      <c r="S41" s="800"/>
    </row>
    <row r="42" spans="1:19" x14ac:dyDescent="0.25">
      <c r="A42" s="1495" t="s">
        <v>394</v>
      </c>
      <c r="B42" s="107" t="s">
        <v>757</v>
      </c>
      <c r="C42" s="1092">
        <f t="shared" ref="C42:C48" si="3">SUM(D42:G42)</f>
        <v>0</v>
      </c>
      <c r="D42" s="1170">
        <v>0</v>
      </c>
      <c r="E42" s="1097"/>
      <c r="F42" s="1097"/>
      <c r="G42" s="1167"/>
      <c r="H42" s="1092">
        <f t="shared" ref="H42:H48" si="4">SUM(I42:L42)</f>
        <v>0</v>
      </c>
      <c r="I42" s="1170">
        <v>0</v>
      </c>
      <c r="J42" s="1097"/>
      <c r="K42" s="1097"/>
      <c r="L42" s="1167"/>
      <c r="M42" s="1092">
        <f t="shared" ref="M42:M48" si="5">SUM(N42:Q42)</f>
        <v>0</v>
      </c>
      <c r="N42" s="1170">
        <v>0</v>
      </c>
      <c r="O42" s="1097"/>
      <c r="P42" s="1097"/>
      <c r="Q42" s="1167"/>
      <c r="R42" s="807"/>
      <c r="S42" s="800"/>
    </row>
    <row r="43" spans="1:19" ht="24" x14ac:dyDescent="0.25">
      <c r="A43" s="1495" t="s">
        <v>385</v>
      </c>
      <c r="B43" s="1479" t="s">
        <v>796</v>
      </c>
      <c r="C43" s="1092">
        <f t="shared" si="3"/>
        <v>0</v>
      </c>
      <c r="D43" s="1097">
        <v>0</v>
      </c>
      <c r="E43" s="1097"/>
      <c r="F43" s="1097"/>
      <c r="G43" s="1167"/>
      <c r="H43" s="1092">
        <f t="shared" si="4"/>
        <v>0</v>
      </c>
      <c r="I43" s="1097">
        <v>0</v>
      </c>
      <c r="J43" s="1097"/>
      <c r="K43" s="1097"/>
      <c r="L43" s="1167"/>
      <c r="M43" s="1092">
        <f t="shared" si="5"/>
        <v>0</v>
      </c>
      <c r="N43" s="1097">
        <v>0</v>
      </c>
      <c r="O43" s="1097"/>
      <c r="P43" s="1097"/>
      <c r="Q43" s="1167"/>
      <c r="R43" s="807"/>
      <c r="S43" s="800"/>
    </row>
    <row r="44" spans="1:19" s="530" customFormat="1" ht="84" x14ac:dyDescent="0.25">
      <c r="A44" s="1497"/>
      <c r="B44" s="1480" t="s">
        <v>761</v>
      </c>
      <c r="C44" s="602">
        <f t="shared" si="3"/>
        <v>200</v>
      </c>
      <c r="D44" s="461">
        <f>D45+D56</f>
        <v>200</v>
      </c>
      <c r="E44" s="461">
        <f>E45+E56</f>
        <v>0</v>
      </c>
      <c r="F44" s="461">
        <f>F45+F56</f>
        <v>0</v>
      </c>
      <c r="G44" s="931">
        <f>G45+G56</f>
        <v>0</v>
      </c>
      <c r="H44" s="602">
        <f t="shared" si="4"/>
        <v>200</v>
      </c>
      <c r="I44" s="461">
        <f>SUM(I45)</f>
        <v>200</v>
      </c>
      <c r="J44" s="461">
        <f>SUM(J45)</f>
        <v>0</v>
      </c>
      <c r="K44" s="461">
        <f>SUM(K45)</f>
        <v>0</v>
      </c>
      <c r="L44" s="931">
        <f>SUM(L45)</f>
        <v>0</v>
      </c>
      <c r="M44" s="602">
        <f t="shared" si="5"/>
        <v>62.5</v>
      </c>
      <c r="N44" s="461">
        <f>SUM(N45)</f>
        <v>62.5</v>
      </c>
      <c r="O44" s="461">
        <f>SUM(O45)</f>
        <v>0</v>
      </c>
      <c r="P44" s="461">
        <f>SUM(P45)</f>
        <v>0</v>
      </c>
      <c r="Q44" s="931">
        <f>SUM(Q45)</f>
        <v>0</v>
      </c>
      <c r="R44" s="913">
        <f>M44/C44*100</f>
        <v>31.25</v>
      </c>
      <c r="S44" s="1470"/>
    </row>
    <row r="45" spans="1:19" s="530" customFormat="1" ht="48" x14ac:dyDescent="0.25">
      <c r="A45" s="1497" t="s">
        <v>167</v>
      </c>
      <c r="B45" s="85" t="s">
        <v>762</v>
      </c>
      <c r="C45" s="1092">
        <f t="shared" si="3"/>
        <v>200</v>
      </c>
      <c r="D45" s="1090">
        <f>SUM(D46:D47)</f>
        <v>200</v>
      </c>
      <c r="E45" s="1090">
        <f>E46+E47</f>
        <v>0</v>
      </c>
      <c r="F45" s="1090">
        <f>SUM(F46:F47)</f>
        <v>0</v>
      </c>
      <c r="G45" s="1094">
        <f>SUM(G46:G47)</f>
        <v>0</v>
      </c>
      <c r="H45" s="1092">
        <f t="shared" si="4"/>
        <v>200</v>
      </c>
      <c r="I45" s="1090">
        <f>SUM(I46:I47)</f>
        <v>200</v>
      </c>
      <c r="J45" s="1090">
        <f>SUM(J46:J47)</f>
        <v>0</v>
      </c>
      <c r="K45" s="1090">
        <f>SUM(K46:K47)</f>
        <v>0</v>
      </c>
      <c r="L45" s="1094">
        <f>SUM(L46:L47)</f>
        <v>0</v>
      </c>
      <c r="M45" s="1092">
        <f t="shared" si="5"/>
        <v>62.5</v>
      </c>
      <c r="N45" s="1090">
        <f>SUM(N46:N47)</f>
        <v>62.5</v>
      </c>
      <c r="O45" s="1090">
        <f>SUM(O46:O47)</f>
        <v>0</v>
      </c>
      <c r="P45" s="1090">
        <f>SUM(P46:P47)</f>
        <v>0</v>
      </c>
      <c r="Q45" s="1094">
        <f>SUM(Q46:Q47)</f>
        <v>0</v>
      </c>
      <c r="R45" s="675"/>
      <c r="S45" s="1470"/>
    </row>
    <row r="46" spans="1:19" s="530" customFormat="1" ht="36" x14ac:dyDescent="0.25">
      <c r="A46" s="1497" t="s">
        <v>26</v>
      </c>
      <c r="B46" s="1477" t="s">
        <v>605</v>
      </c>
      <c r="C46" s="923">
        <f t="shared" si="3"/>
        <v>0</v>
      </c>
      <c r="D46" s="798"/>
      <c r="E46" s="798">
        <v>0</v>
      </c>
      <c r="F46" s="798"/>
      <c r="G46" s="932"/>
      <c r="H46" s="923">
        <f t="shared" si="4"/>
        <v>0</v>
      </c>
      <c r="I46" s="798"/>
      <c r="J46" s="798"/>
      <c r="K46" s="798"/>
      <c r="L46" s="932"/>
      <c r="M46" s="923">
        <f t="shared" si="5"/>
        <v>0</v>
      </c>
      <c r="N46" s="798"/>
      <c r="O46" s="798"/>
      <c r="P46" s="798"/>
      <c r="Q46" s="932"/>
      <c r="R46" s="1469"/>
      <c r="S46" s="1470"/>
    </row>
    <row r="47" spans="1:19" s="530" customFormat="1" ht="36" x14ac:dyDescent="0.25">
      <c r="A47" s="1497" t="s">
        <v>27</v>
      </c>
      <c r="B47" s="1477" t="s">
        <v>606</v>
      </c>
      <c r="C47" s="923">
        <f t="shared" si="3"/>
        <v>200</v>
      </c>
      <c r="D47" s="798">
        <f>SUM(D48:D55)</f>
        <v>200</v>
      </c>
      <c r="E47" s="798">
        <f>SUM(E48:E55)</f>
        <v>0</v>
      </c>
      <c r="F47" s="798">
        <f>SUM(F48:F55)</f>
        <v>0</v>
      </c>
      <c r="G47" s="798">
        <f>SUM(G48:G55)</f>
        <v>0</v>
      </c>
      <c r="H47" s="923">
        <f t="shared" si="4"/>
        <v>200</v>
      </c>
      <c r="I47" s="798">
        <f>SUM(I48:I55)</f>
        <v>200</v>
      </c>
      <c r="J47" s="798">
        <f>SUM(J48:J55)</f>
        <v>0</v>
      </c>
      <c r="K47" s="798">
        <f>SUM(K48:K55)</f>
        <v>0</v>
      </c>
      <c r="L47" s="798">
        <f>SUM(L48:L55)</f>
        <v>0</v>
      </c>
      <c r="M47" s="923">
        <f t="shared" si="5"/>
        <v>62.5</v>
      </c>
      <c r="N47" s="798">
        <f>SUM(N48:N55)</f>
        <v>62.5</v>
      </c>
      <c r="O47" s="798">
        <f>SUM(O48:O55)</f>
        <v>0</v>
      </c>
      <c r="P47" s="798">
        <f>SUM(P48:P55)</f>
        <v>0</v>
      </c>
      <c r="Q47" s="798">
        <f>SUM(Q48:Q55)</f>
        <v>0</v>
      </c>
      <c r="R47" s="1469"/>
      <c r="S47" s="1470"/>
    </row>
    <row r="48" spans="1:19" s="530" customFormat="1" ht="24" x14ac:dyDescent="0.25">
      <c r="A48" s="27" t="s">
        <v>435</v>
      </c>
      <c r="B48" s="1477" t="s">
        <v>797</v>
      </c>
      <c r="C48" s="923">
        <f t="shared" si="3"/>
        <v>10</v>
      </c>
      <c r="D48" s="799">
        <v>10</v>
      </c>
      <c r="E48" s="799"/>
      <c r="F48" s="799"/>
      <c r="G48" s="933"/>
      <c r="H48" s="923">
        <f t="shared" si="4"/>
        <v>10</v>
      </c>
      <c r="I48" s="799">
        <v>10</v>
      </c>
      <c r="J48" s="799"/>
      <c r="K48" s="799"/>
      <c r="L48" s="933"/>
      <c r="M48" s="923">
        <f t="shared" si="5"/>
        <v>0</v>
      </c>
      <c r="N48" s="799"/>
      <c r="O48" s="799"/>
      <c r="P48" s="799"/>
      <c r="Q48" s="933"/>
      <c r="R48" s="911"/>
      <c r="S48" s="1470"/>
    </row>
    <row r="49" spans="1:19" s="530" customFormat="1" ht="24" x14ac:dyDescent="0.25">
      <c r="A49" s="27" t="s">
        <v>436</v>
      </c>
      <c r="B49" s="1477" t="s">
        <v>204</v>
      </c>
      <c r="C49" s="923">
        <f t="shared" ref="C49:C55" si="6">SUM(D49:G49)</f>
        <v>25</v>
      </c>
      <c r="D49" s="799">
        <v>25</v>
      </c>
      <c r="E49" s="799">
        <v>0</v>
      </c>
      <c r="F49" s="799"/>
      <c r="G49" s="933">
        <v>0</v>
      </c>
      <c r="H49" s="923">
        <f t="shared" ref="H49:H55" si="7">SUM(I49:L49)</f>
        <v>25</v>
      </c>
      <c r="I49" s="799">
        <v>25</v>
      </c>
      <c r="J49" s="799"/>
      <c r="K49" s="799"/>
      <c r="L49" s="933"/>
      <c r="M49" s="923">
        <f t="shared" ref="M49:M55" si="8">SUM(N49:Q49)</f>
        <v>24.4</v>
      </c>
      <c r="N49" s="799">
        <v>24.4</v>
      </c>
      <c r="O49" s="799"/>
      <c r="P49" s="799"/>
      <c r="Q49" s="933"/>
      <c r="R49" s="911"/>
      <c r="S49" s="1470"/>
    </row>
    <row r="50" spans="1:19" s="530" customFormat="1" ht="36" x14ac:dyDescent="0.25">
      <c r="A50" s="27" t="s">
        <v>621</v>
      </c>
      <c r="B50" s="1477" t="s">
        <v>206</v>
      </c>
      <c r="C50" s="923">
        <f t="shared" si="6"/>
        <v>10</v>
      </c>
      <c r="D50" s="799">
        <v>10</v>
      </c>
      <c r="E50" s="799"/>
      <c r="F50" s="799"/>
      <c r="G50" s="933"/>
      <c r="H50" s="923">
        <f t="shared" si="7"/>
        <v>10</v>
      </c>
      <c r="I50" s="799">
        <v>10</v>
      </c>
      <c r="J50" s="799"/>
      <c r="K50" s="799"/>
      <c r="L50" s="933"/>
      <c r="M50" s="923">
        <f t="shared" si="8"/>
        <v>0</v>
      </c>
      <c r="N50" s="799"/>
      <c r="O50" s="799"/>
      <c r="P50" s="799"/>
      <c r="Q50" s="933"/>
      <c r="R50" s="911"/>
      <c r="S50" s="1470"/>
    </row>
    <row r="51" spans="1:19" s="530" customFormat="1" ht="51.75" customHeight="1" x14ac:dyDescent="0.25">
      <c r="A51" s="27" t="s">
        <v>622</v>
      </c>
      <c r="B51" s="1477" t="s">
        <v>205</v>
      </c>
      <c r="C51" s="923">
        <f t="shared" si="6"/>
        <v>15</v>
      </c>
      <c r="D51" s="799">
        <v>15</v>
      </c>
      <c r="E51" s="799"/>
      <c r="F51" s="799"/>
      <c r="G51" s="933"/>
      <c r="H51" s="923">
        <f t="shared" si="7"/>
        <v>15</v>
      </c>
      <c r="I51" s="799">
        <v>15</v>
      </c>
      <c r="J51" s="799"/>
      <c r="K51" s="799"/>
      <c r="L51" s="933"/>
      <c r="M51" s="923">
        <f t="shared" si="8"/>
        <v>0</v>
      </c>
      <c r="N51" s="799"/>
      <c r="O51" s="799"/>
      <c r="P51" s="799"/>
      <c r="Q51" s="933"/>
      <c r="R51" s="911"/>
      <c r="S51" s="1470"/>
    </row>
    <row r="52" spans="1:19" s="530" customFormat="1" ht="57.75" customHeight="1" x14ac:dyDescent="0.25">
      <c r="A52" s="27" t="s">
        <v>623</v>
      </c>
      <c r="B52" s="1477" t="s">
        <v>207</v>
      </c>
      <c r="C52" s="923">
        <f t="shared" si="6"/>
        <v>70</v>
      </c>
      <c r="D52" s="799">
        <v>70</v>
      </c>
      <c r="E52" s="799"/>
      <c r="F52" s="799"/>
      <c r="G52" s="933"/>
      <c r="H52" s="923">
        <f t="shared" si="7"/>
        <v>70</v>
      </c>
      <c r="I52" s="799">
        <v>70</v>
      </c>
      <c r="J52" s="799"/>
      <c r="K52" s="799"/>
      <c r="L52" s="933"/>
      <c r="M52" s="923">
        <f t="shared" si="8"/>
        <v>38.1</v>
      </c>
      <c r="N52" s="799">
        <v>38.1</v>
      </c>
      <c r="O52" s="799"/>
      <c r="P52" s="799"/>
      <c r="Q52" s="933"/>
      <c r="R52" s="911"/>
      <c r="S52" s="1470"/>
    </row>
    <row r="53" spans="1:19" s="530" customFormat="1" ht="56.25" customHeight="1" x14ac:dyDescent="0.25">
      <c r="A53" s="27" t="s">
        <v>624</v>
      </c>
      <c r="B53" s="1477" t="s">
        <v>208</v>
      </c>
      <c r="C53" s="923">
        <f t="shared" si="6"/>
        <v>10</v>
      </c>
      <c r="D53" s="799">
        <v>10</v>
      </c>
      <c r="E53" s="799"/>
      <c r="F53" s="799"/>
      <c r="G53" s="933"/>
      <c r="H53" s="923">
        <f t="shared" si="7"/>
        <v>10</v>
      </c>
      <c r="I53" s="799">
        <v>10</v>
      </c>
      <c r="J53" s="799"/>
      <c r="K53" s="799"/>
      <c r="L53" s="933"/>
      <c r="M53" s="923">
        <f t="shared" si="8"/>
        <v>0</v>
      </c>
      <c r="N53" s="799"/>
      <c r="O53" s="799"/>
      <c r="P53" s="799"/>
      <c r="Q53" s="933"/>
      <c r="R53" s="911"/>
      <c r="S53" s="1470"/>
    </row>
    <row r="54" spans="1:19" s="530" customFormat="1" ht="54.75" customHeight="1" x14ac:dyDescent="0.25">
      <c r="A54" s="27" t="s">
        <v>625</v>
      </c>
      <c r="B54" s="1477" t="s">
        <v>798</v>
      </c>
      <c r="C54" s="923">
        <f t="shared" si="6"/>
        <v>10</v>
      </c>
      <c r="D54" s="799">
        <v>10</v>
      </c>
      <c r="E54" s="799"/>
      <c r="F54" s="799"/>
      <c r="G54" s="933"/>
      <c r="H54" s="923">
        <f t="shared" si="7"/>
        <v>10</v>
      </c>
      <c r="I54" s="799">
        <v>10</v>
      </c>
      <c r="J54" s="799"/>
      <c r="K54" s="799"/>
      <c r="L54" s="933"/>
      <c r="M54" s="923">
        <f t="shared" si="8"/>
        <v>0</v>
      </c>
      <c r="N54" s="799"/>
      <c r="O54" s="799"/>
      <c r="P54" s="799"/>
      <c r="Q54" s="933"/>
      <c r="R54" s="911"/>
      <c r="S54" s="1470"/>
    </row>
    <row r="55" spans="1:19" ht="54" customHeight="1" x14ac:dyDescent="0.25">
      <c r="A55" s="27" t="s">
        <v>626</v>
      </c>
      <c r="B55" s="1477" t="s">
        <v>210</v>
      </c>
      <c r="C55" s="923">
        <f t="shared" si="6"/>
        <v>50</v>
      </c>
      <c r="D55" s="799">
        <v>50</v>
      </c>
      <c r="E55" s="799"/>
      <c r="F55" s="799"/>
      <c r="G55" s="933"/>
      <c r="H55" s="923">
        <f t="shared" si="7"/>
        <v>50</v>
      </c>
      <c r="I55" s="799">
        <v>50</v>
      </c>
      <c r="J55" s="799"/>
      <c r="K55" s="799"/>
      <c r="L55" s="933"/>
      <c r="M55" s="923">
        <f t="shared" si="8"/>
        <v>0</v>
      </c>
      <c r="N55" s="799"/>
      <c r="O55" s="799"/>
      <c r="P55" s="799"/>
      <c r="Q55" s="933"/>
      <c r="R55" s="911"/>
      <c r="S55" s="800"/>
    </row>
    <row r="56" spans="1:19" ht="24" x14ac:dyDescent="0.25">
      <c r="A56" s="244"/>
      <c r="B56" s="85" t="s">
        <v>562</v>
      </c>
      <c r="C56" s="1143">
        <f>SUM(D56:G56)</f>
        <v>0</v>
      </c>
      <c r="D56" s="1130">
        <f>SUM(D57)</f>
        <v>0</v>
      </c>
      <c r="E56" s="1090">
        <f>SUM(E57)</f>
        <v>0</v>
      </c>
      <c r="F56" s="1090">
        <f>SUM(F57)</f>
        <v>0</v>
      </c>
      <c r="G56" s="1094">
        <f>SUM(G57)</f>
        <v>0</v>
      </c>
      <c r="H56" s="1092">
        <f>SUM(I56:L56)</f>
        <v>0</v>
      </c>
      <c r="I56" s="1090">
        <f>SUM(I57)</f>
        <v>0</v>
      </c>
      <c r="J56" s="1090">
        <f>SUM(J57)</f>
        <v>0</v>
      </c>
      <c r="K56" s="1090">
        <f>SUM(K57)</f>
        <v>0</v>
      </c>
      <c r="L56" s="1094">
        <f>SUM(L57)</f>
        <v>0</v>
      </c>
      <c r="M56" s="1143">
        <f>SUM(N56:Q56)</f>
        <v>0</v>
      </c>
      <c r="N56" s="1130">
        <f>SUM(N57)</f>
        <v>0</v>
      </c>
      <c r="O56" s="1090">
        <f>SUM(O57)</f>
        <v>0</v>
      </c>
      <c r="P56" s="1090">
        <f>SUM(P57)</f>
        <v>0</v>
      </c>
      <c r="Q56" s="1094">
        <f>SUM(Q57)</f>
        <v>0</v>
      </c>
      <c r="R56" s="805"/>
      <c r="S56" s="800"/>
    </row>
    <row r="57" spans="1:19" ht="24" x14ac:dyDescent="0.25">
      <c r="A57" s="244" t="s">
        <v>26</v>
      </c>
      <c r="B57" s="1477" t="s">
        <v>563</v>
      </c>
      <c r="C57" s="1198">
        <f>SUM(D57:G57)</f>
        <v>0</v>
      </c>
      <c r="D57" s="1145"/>
      <c r="E57" s="799"/>
      <c r="F57" s="799"/>
      <c r="G57" s="933"/>
      <c r="H57" s="923">
        <f>SUM(I57:L57)</f>
        <v>0</v>
      </c>
      <c r="I57" s="799"/>
      <c r="J57" s="799"/>
      <c r="K57" s="799"/>
      <c r="L57" s="933"/>
      <c r="M57" s="1198">
        <f>SUM(N57:Q57)</f>
        <v>0</v>
      </c>
      <c r="N57" s="1145"/>
      <c r="O57" s="799"/>
      <c r="P57" s="799"/>
      <c r="Q57" s="933"/>
      <c r="R57" s="812"/>
      <c r="S57" s="800"/>
    </row>
    <row r="58" spans="1:19" ht="24" x14ac:dyDescent="0.25">
      <c r="A58" s="244" t="s">
        <v>607</v>
      </c>
      <c r="B58" s="1477" t="s">
        <v>564</v>
      </c>
      <c r="C58" s="1198">
        <f t="shared" ref="C58:C65" si="9">SUM(D58:G58)</f>
        <v>0</v>
      </c>
      <c r="D58" s="1145"/>
      <c r="E58" s="799"/>
      <c r="F58" s="799"/>
      <c r="G58" s="933"/>
      <c r="H58" s="923">
        <f t="shared" ref="H58:H65" si="10">I58+J58+K58</f>
        <v>0</v>
      </c>
      <c r="I58" s="799"/>
      <c r="J58" s="799"/>
      <c r="K58" s="799"/>
      <c r="L58" s="933"/>
      <c r="M58" s="1198">
        <f>SUM(N58:Q58)</f>
        <v>0</v>
      </c>
      <c r="N58" s="1145"/>
      <c r="O58" s="799"/>
      <c r="P58" s="799"/>
      <c r="Q58" s="933"/>
      <c r="R58" s="908"/>
      <c r="S58" s="800"/>
    </row>
    <row r="59" spans="1:19" ht="36" x14ac:dyDescent="0.25">
      <c r="A59" s="26" t="s">
        <v>608</v>
      </c>
      <c r="B59" s="1476" t="s">
        <v>73</v>
      </c>
      <c r="C59" s="1198">
        <f t="shared" si="9"/>
        <v>0</v>
      </c>
      <c r="D59" s="799"/>
      <c r="E59" s="799"/>
      <c r="F59" s="799"/>
      <c r="G59" s="933"/>
      <c r="H59" s="923">
        <f t="shared" si="10"/>
        <v>0</v>
      </c>
      <c r="I59" s="799"/>
      <c r="J59" s="799"/>
      <c r="K59" s="799"/>
      <c r="L59" s="933"/>
      <c r="M59" s="923">
        <f t="shared" ref="M59:M65" si="11">N59+O59+P59</f>
        <v>0</v>
      </c>
      <c r="N59" s="799"/>
      <c r="O59" s="799"/>
      <c r="P59" s="799"/>
      <c r="Q59" s="933"/>
      <c r="R59" s="908"/>
      <c r="S59" s="800"/>
    </row>
    <row r="60" spans="1:19" ht="36" x14ac:dyDescent="0.25">
      <c r="A60" s="26" t="s">
        <v>609</v>
      </c>
      <c r="B60" s="1476" t="s">
        <v>565</v>
      </c>
      <c r="C60" s="1198">
        <f t="shared" si="9"/>
        <v>0</v>
      </c>
      <c r="D60" s="799"/>
      <c r="E60" s="799"/>
      <c r="F60" s="799"/>
      <c r="G60" s="933"/>
      <c r="H60" s="923">
        <f t="shared" si="10"/>
        <v>0</v>
      </c>
      <c r="I60" s="799"/>
      <c r="J60" s="799"/>
      <c r="K60" s="799"/>
      <c r="L60" s="933"/>
      <c r="M60" s="923">
        <f>SUM(N60:Q60)</f>
        <v>0</v>
      </c>
      <c r="N60" s="799"/>
      <c r="O60" s="799"/>
      <c r="P60" s="799"/>
      <c r="Q60" s="933"/>
      <c r="R60" s="908"/>
      <c r="S60" s="800"/>
    </row>
    <row r="61" spans="1:19" ht="24" x14ac:dyDescent="0.25">
      <c r="A61" s="26" t="s">
        <v>610</v>
      </c>
      <c r="B61" s="104" t="s">
        <v>75</v>
      </c>
      <c r="C61" s="1198">
        <f t="shared" si="9"/>
        <v>0</v>
      </c>
      <c r="D61" s="799"/>
      <c r="E61" s="799"/>
      <c r="F61" s="799"/>
      <c r="G61" s="933"/>
      <c r="H61" s="923">
        <f t="shared" si="10"/>
        <v>0</v>
      </c>
      <c r="I61" s="799"/>
      <c r="J61" s="799"/>
      <c r="K61" s="799"/>
      <c r="L61" s="933"/>
      <c r="M61" s="923">
        <f>SUM(N61:Q61)</f>
        <v>0</v>
      </c>
      <c r="N61" s="799"/>
      <c r="O61" s="799"/>
      <c r="P61" s="799"/>
      <c r="Q61" s="933"/>
      <c r="R61" s="908"/>
      <c r="S61" s="800"/>
    </row>
    <row r="62" spans="1:19" ht="24" x14ac:dyDescent="0.25">
      <c r="A62" s="26" t="s">
        <v>611</v>
      </c>
      <c r="B62" s="104" t="s">
        <v>566</v>
      </c>
      <c r="C62" s="1198">
        <f t="shared" si="9"/>
        <v>0</v>
      </c>
      <c r="D62" s="276"/>
      <c r="E62" s="1102"/>
      <c r="F62" s="1102"/>
      <c r="G62" s="1104"/>
      <c r="H62" s="925">
        <f t="shared" si="10"/>
        <v>0</v>
      </c>
      <c r="I62" s="276"/>
      <c r="J62" s="1102"/>
      <c r="K62" s="1102"/>
      <c r="L62" s="1104"/>
      <c r="M62" s="925">
        <f t="shared" si="11"/>
        <v>0</v>
      </c>
      <c r="N62" s="276"/>
      <c r="O62" s="1102"/>
      <c r="P62" s="1102"/>
      <c r="Q62" s="1104"/>
      <c r="R62" s="909"/>
      <c r="S62" s="800"/>
    </row>
    <row r="63" spans="1:19" ht="24" x14ac:dyDescent="0.25">
      <c r="A63" s="26" t="s">
        <v>612</v>
      </c>
      <c r="B63" s="241" t="s">
        <v>799</v>
      </c>
      <c r="C63" s="1198">
        <f t="shared" si="9"/>
        <v>0</v>
      </c>
      <c r="D63" s="276"/>
      <c r="E63" s="1102"/>
      <c r="F63" s="1102"/>
      <c r="G63" s="1104"/>
      <c r="H63" s="925">
        <f t="shared" si="10"/>
        <v>0</v>
      </c>
      <c r="I63" s="276"/>
      <c r="J63" s="1102"/>
      <c r="K63" s="1102"/>
      <c r="L63" s="1104"/>
      <c r="M63" s="925">
        <f t="shared" si="11"/>
        <v>0</v>
      </c>
      <c r="N63" s="276"/>
      <c r="O63" s="1102"/>
      <c r="P63" s="1102"/>
      <c r="Q63" s="1104"/>
      <c r="R63" s="909"/>
      <c r="S63" s="800"/>
    </row>
    <row r="64" spans="1:19" ht="36" x14ac:dyDescent="0.25">
      <c r="A64" s="26" t="s">
        <v>613</v>
      </c>
      <c r="B64" s="104" t="s">
        <v>568</v>
      </c>
      <c r="C64" s="1198">
        <f t="shared" si="9"/>
        <v>0</v>
      </c>
      <c r="D64" s="276"/>
      <c r="E64" s="1102"/>
      <c r="F64" s="1102"/>
      <c r="G64" s="1104"/>
      <c r="H64" s="925">
        <f t="shared" si="10"/>
        <v>0</v>
      </c>
      <c r="I64" s="276"/>
      <c r="J64" s="1102"/>
      <c r="K64" s="1102"/>
      <c r="L64" s="1104"/>
      <c r="M64" s="925">
        <f t="shared" si="11"/>
        <v>0</v>
      </c>
      <c r="N64" s="276"/>
      <c r="O64" s="1102"/>
      <c r="P64" s="1102"/>
      <c r="Q64" s="1104"/>
      <c r="R64" s="909"/>
      <c r="S64" s="800"/>
    </row>
    <row r="65" spans="1:19" ht="60" x14ac:dyDescent="0.25">
      <c r="A65" s="26" t="s">
        <v>614</v>
      </c>
      <c r="B65" s="110" t="s">
        <v>78</v>
      </c>
      <c r="C65" s="1198">
        <f t="shared" si="9"/>
        <v>0</v>
      </c>
      <c r="D65" s="276"/>
      <c r="E65" s="1102"/>
      <c r="F65" s="1102"/>
      <c r="G65" s="1104"/>
      <c r="H65" s="925">
        <f t="shared" si="10"/>
        <v>0</v>
      </c>
      <c r="I65" s="276"/>
      <c r="J65" s="1102"/>
      <c r="K65" s="1102"/>
      <c r="L65" s="1148"/>
      <c r="M65" s="1533">
        <f t="shared" si="11"/>
        <v>0</v>
      </c>
      <c r="N65" s="276"/>
      <c r="O65" s="1102"/>
      <c r="P65" s="1102"/>
      <c r="Q65" s="1104"/>
      <c r="R65" s="827"/>
      <c r="S65" s="800"/>
    </row>
    <row r="66" spans="1:19" ht="36" x14ac:dyDescent="0.25">
      <c r="A66" s="243"/>
      <c r="B66" s="109" t="s">
        <v>763</v>
      </c>
      <c r="C66" s="1149">
        <f t="shared" ref="C66:C81" si="12">SUM(D66:G66)</f>
        <v>1907</v>
      </c>
      <c r="D66" s="1135">
        <f>D67+D69+D75</f>
        <v>1907</v>
      </c>
      <c r="E66" s="1135">
        <f>E67+E69+E75</f>
        <v>0</v>
      </c>
      <c r="F66" s="1135">
        <f>F67+F69+F75</f>
        <v>0</v>
      </c>
      <c r="G66" s="1140">
        <f>G67+G69+G75</f>
        <v>0</v>
      </c>
      <c r="H66" s="1149">
        <f t="shared" ref="H66:H81" si="13">SUM(I66:L66)</f>
        <v>1907</v>
      </c>
      <c r="I66" s="1135">
        <f>I67+I69+I75</f>
        <v>1907</v>
      </c>
      <c r="J66" s="1135">
        <f>J67+J69+J75</f>
        <v>0</v>
      </c>
      <c r="K66" s="1135">
        <f>K67+K69+K75</f>
        <v>0</v>
      </c>
      <c r="L66" s="1140">
        <f>L67+L69+L75</f>
        <v>0</v>
      </c>
      <c r="M66" s="1149">
        <f t="shared" ref="M66:M81" si="14">SUM(N66:Q66)</f>
        <v>196.2</v>
      </c>
      <c r="N66" s="1135">
        <f>N67+N69+N75</f>
        <v>196.2</v>
      </c>
      <c r="O66" s="1135">
        <f>O67+O69+O75</f>
        <v>0</v>
      </c>
      <c r="P66" s="1135">
        <f>P67+P69+P75</f>
        <v>0</v>
      </c>
      <c r="Q66" s="1140">
        <f>Q67+Q69+Q75</f>
        <v>0</v>
      </c>
      <c r="R66" s="829"/>
      <c r="S66" s="800"/>
    </row>
    <row r="67" spans="1:19" ht="24" x14ac:dyDescent="0.25">
      <c r="A67" s="22">
        <v>1</v>
      </c>
      <c r="B67" s="107" t="s">
        <v>764</v>
      </c>
      <c r="C67" s="1143">
        <f t="shared" si="12"/>
        <v>630</v>
      </c>
      <c r="D67" s="1162">
        <f>SUM(D68)</f>
        <v>630</v>
      </c>
      <c r="E67" s="1156">
        <f>SUM(E68)</f>
        <v>0</v>
      </c>
      <c r="F67" s="1157">
        <f>SUM(F68)</f>
        <v>0</v>
      </c>
      <c r="G67" s="1160">
        <f>SUM(G68)</f>
        <v>0</v>
      </c>
      <c r="H67" s="1143">
        <f t="shared" si="13"/>
        <v>630</v>
      </c>
      <c r="I67" s="1162">
        <f>SUM(I68)</f>
        <v>630</v>
      </c>
      <c r="J67" s="1156">
        <f>SUM(J68)</f>
        <v>0</v>
      </c>
      <c r="K67" s="1157">
        <f>SUM(K68)</f>
        <v>0</v>
      </c>
      <c r="L67" s="1160">
        <f>SUM(L68)</f>
        <v>0</v>
      </c>
      <c r="M67" s="1143">
        <f t="shared" si="14"/>
        <v>116.2</v>
      </c>
      <c r="N67" s="1162">
        <f>SUM(N68)</f>
        <v>116.2</v>
      </c>
      <c r="O67" s="1156">
        <f>SUM(O68)</f>
        <v>0</v>
      </c>
      <c r="P67" s="1157">
        <f>SUM(P68)</f>
        <v>0</v>
      </c>
      <c r="Q67" s="1160">
        <f>SUM(Q68)</f>
        <v>0</v>
      </c>
      <c r="R67" s="805"/>
      <c r="S67" s="800"/>
    </row>
    <row r="68" spans="1:19" ht="48" x14ac:dyDescent="0.25">
      <c r="A68" s="26" t="s">
        <v>26</v>
      </c>
      <c r="B68" s="104" t="s">
        <v>583</v>
      </c>
      <c r="C68" s="1198">
        <f t="shared" si="12"/>
        <v>630</v>
      </c>
      <c r="D68" s="1111">
        <v>630</v>
      </c>
      <c r="E68" s="1102"/>
      <c r="F68" s="1102"/>
      <c r="G68" s="1104"/>
      <c r="H68" s="1198">
        <f t="shared" si="13"/>
        <v>630</v>
      </c>
      <c r="I68" s="1111">
        <v>630</v>
      </c>
      <c r="J68" s="1102"/>
      <c r="K68" s="1102"/>
      <c r="L68" s="1104"/>
      <c r="M68" s="1198">
        <f t="shared" si="14"/>
        <v>116.2</v>
      </c>
      <c r="N68" s="1111">
        <v>116.2</v>
      </c>
      <c r="O68" s="1102"/>
      <c r="P68" s="1102"/>
      <c r="Q68" s="1104"/>
      <c r="R68" s="30"/>
      <c r="S68" s="800"/>
    </row>
    <row r="69" spans="1:19" ht="36" x14ac:dyDescent="0.25">
      <c r="A69" s="22" t="s">
        <v>168</v>
      </c>
      <c r="B69" s="1471" t="s">
        <v>765</v>
      </c>
      <c r="C69" s="1143">
        <f t="shared" si="12"/>
        <v>657</v>
      </c>
      <c r="D69" s="1090">
        <f>SUM(D70)</f>
        <v>657</v>
      </c>
      <c r="E69" s="1090">
        <f>SUM(E70:E74)</f>
        <v>0</v>
      </c>
      <c r="F69" s="1090">
        <f>SUM(F70:F74)</f>
        <v>0</v>
      </c>
      <c r="G69" s="1094">
        <f>SUM(G70:G74)</f>
        <v>0</v>
      </c>
      <c r="H69" s="1143">
        <f t="shared" si="13"/>
        <v>657</v>
      </c>
      <c r="I69" s="1090">
        <f>SUM(I70)</f>
        <v>657</v>
      </c>
      <c r="J69" s="1090">
        <f>SUM(J70)</f>
        <v>0</v>
      </c>
      <c r="K69" s="1090">
        <f>SUM(K70)</f>
        <v>0</v>
      </c>
      <c r="L69" s="1094">
        <f>SUM(L70:L74)</f>
        <v>0</v>
      </c>
      <c r="M69" s="1143">
        <f t="shared" si="14"/>
        <v>40</v>
      </c>
      <c r="N69" s="1090">
        <f>SUM(N70)</f>
        <v>40</v>
      </c>
      <c r="O69" s="1090">
        <f>SUM(O70)</f>
        <v>0</v>
      </c>
      <c r="P69" s="1090">
        <f>SUM(P70)</f>
        <v>0</v>
      </c>
      <c r="Q69" s="1090">
        <f>SUM(Q70)</f>
        <v>0</v>
      </c>
      <c r="R69" s="30"/>
      <c r="S69" s="800"/>
    </row>
    <row r="70" spans="1:19" ht="24" x14ac:dyDescent="0.25">
      <c r="A70" s="1502" t="s">
        <v>34</v>
      </c>
      <c r="B70" s="1487" t="s">
        <v>773</v>
      </c>
      <c r="C70" s="1198">
        <f t="shared" si="12"/>
        <v>657</v>
      </c>
      <c r="D70" s="1488">
        <f>D71+D72+D73+D74</f>
        <v>657</v>
      </c>
      <c r="E70" s="1488">
        <f>E71+E72+E73+E74</f>
        <v>0</v>
      </c>
      <c r="F70" s="1488">
        <f>F71+F72+F73+F74</f>
        <v>0</v>
      </c>
      <c r="G70" s="1488">
        <f>G71+G72+G73+G74</f>
        <v>0</v>
      </c>
      <c r="H70" s="1198">
        <f t="shared" si="13"/>
        <v>657</v>
      </c>
      <c r="I70" s="1488">
        <f>I71+I72+I73+I74</f>
        <v>657</v>
      </c>
      <c r="J70" s="1488">
        <f>J71+J72+J73+J74</f>
        <v>0</v>
      </c>
      <c r="K70" s="1488">
        <f>K71+K72+K73+K74</f>
        <v>0</v>
      </c>
      <c r="L70" s="1488">
        <f>L71+L72+L73+L74</f>
        <v>0</v>
      </c>
      <c r="M70" s="1198">
        <f t="shared" si="14"/>
        <v>40</v>
      </c>
      <c r="N70" s="1488">
        <f>N71+N72+N73+N74</f>
        <v>40</v>
      </c>
      <c r="O70" s="1488">
        <f>O71+O72+O73+O74</f>
        <v>0</v>
      </c>
      <c r="P70" s="1488">
        <f>P71+P72+P73+P74</f>
        <v>0</v>
      </c>
      <c r="Q70" s="1488">
        <f>Q71+Q72+Q73+Q74</f>
        <v>0</v>
      </c>
      <c r="R70" s="30"/>
      <c r="S70" s="800"/>
    </row>
    <row r="71" spans="1:19" ht="24" x14ac:dyDescent="0.25">
      <c r="A71" s="26" t="s">
        <v>397</v>
      </c>
      <c r="B71" s="104" t="s">
        <v>766</v>
      </c>
      <c r="C71" s="1198">
        <f t="shared" si="12"/>
        <v>45</v>
      </c>
      <c r="D71" s="1111">
        <v>45</v>
      </c>
      <c r="E71" s="1102"/>
      <c r="F71" s="1102"/>
      <c r="G71" s="1104"/>
      <c r="H71" s="1198">
        <f t="shared" si="13"/>
        <v>45</v>
      </c>
      <c r="I71" s="1111">
        <v>45</v>
      </c>
      <c r="J71" s="1102"/>
      <c r="K71" s="1102"/>
      <c r="L71" s="1104"/>
      <c r="M71" s="1198">
        <f t="shared" si="14"/>
        <v>0</v>
      </c>
      <c r="N71" s="1111"/>
      <c r="O71" s="1102"/>
      <c r="P71" s="1102"/>
      <c r="Q71" s="1104"/>
      <c r="R71" s="30"/>
      <c r="S71" s="800"/>
    </row>
    <row r="72" spans="1:19" ht="36" x14ac:dyDescent="0.25">
      <c r="A72" s="26" t="s">
        <v>398</v>
      </c>
      <c r="B72" s="104" t="s">
        <v>767</v>
      </c>
      <c r="C72" s="1198">
        <f t="shared" si="12"/>
        <v>355</v>
      </c>
      <c r="D72" s="1111">
        <v>355</v>
      </c>
      <c r="E72" s="1102"/>
      <c r="F72" s="1102"/>
      <c r="G72" s="1104"/>
      <c r="H72" s="1198">
        <f t="shared" si="13"/>
        <v>355</v>
      </c>
      <c r="I72" s="1111">
        <v>355</v>
      </c>
      <c r="J72" s="1102"/>
      <c r="K72" s="1102"/>
      <c r="L72" s="1104"/>
      <c r="M72" s="1198">
        <f t="shared" si="14"/>
        <v>0</v>
      </c>
      <c r="N72" s="1111"/>
      <c r="O72" s="1102"/>
      <c r="P72" s="1102"/>
      <c r="Q72" s="1104"/>
      <c r="R72" s="30"/>
      <c r="S72" s="800"/>
    </row>
    <row r="73" spans="1:19" ht="36" x14ac:dyDescent="0.25">
      <c r="A73" s="26" t="s">
        <v>399</v>
      </c>
      <c r="B73" s="104" t="s">
        <v>800</v>
      </c>
      <c r="C73" s="1198">
        <f t="shared" si="12"/>
        <v>0</v>
      </c>
      <c r="D73" s="1111"/>
      <c r="E73" s="1102"/>
      <c r="F73" s="1102"/>
      <c r="G73" s="1104"/>
      <c r="H73" s="1198">
        <f t="shared" si="13"/>
        <v>0</v>
      </c>
      <c r="I73" s="1111">
        <v>0</v>
      </c>
      <c r="J73" s="1102"/>
      <c r="K73" s="1102"/>
      <c r="L73" s="1104"/>
      <c r="M73" s="1198">
        <f t="shared" si="14"/>
        <v>0</v>
      </c>
      <c r="N73" s="1111"/>
      <c r="O73" s="1102"/>
      <c r="P73" s="1102"/>
      <c r="Q73" s="1104"/>
      <c r="R73" s="30"/>
      <c r="S73" s="800"/>
    </row>
    <row r="74" spans="1:19" ht="48" x14ac:dyDescent="0.25">
      <c r="A74" s="26" t="s">
        <v>400</v>
      </c>
      <c r="B74" s="104" t="s">
        <v>801</v>
      </c>
      <c r="C74" s="1198">
        <f t="shared" si="12"/>
        <v>257</v>
      </c>
      <c r="D74" s="1111">
        <v>257</v>
      </c>
      <c r="E74" s="1102"/>
      <c r="F74" s="1102"/>
      <c r="G74" s="1104"/>
      <c r="H74" s="1198">
        <f t="shared" si="13"/>
        <v>257</v>
      </c>
      <c r="I74" s="1111">
        <v>257</v>
      </c>
      <c r="J74" s="1102"/>
      <c r="K74" s="1102"/>
      <c r="L74" s="1104"/>
      <c r="M74" s="1198">
        <f t="shared" si="14"/>
        <v>40</v>
      </c>
      <c r="N74" s="1111">
        <v>40</v>
      </c>
      <c r="O74" s="1102"/>
      <c r="P74" s="1102"/>
      <c r="Q74" s="1104"/>
      <c r="R74" s="30"/>
      <c r="S74" s="800"/>
    </row>
    <row r="75" spans="1:19" ht="24" x14ac:dyDescent="0.25">
      <c r="A75" s="18" t="s">
        <v>394</v>
      </c>
      <c r="B75" s="105" t="s">
        <v>772</v>
      </c>
      <c r="C75" s="1143">
        <f t="shared" si="12"/>
        <v>620</v>
      </c>
      <c r="D75" s="1472">
        <f>D76+D80</f>
        <v>620</v>
      </c>
      <c r="E75" s="1472">
        <f>E76+E80</f>
        <v>0</v>
      </c>
      <c r="F75" s="1472">
        <f>F76+F80</f>
        <v>0</v>
      </c>
      <c r="G75" s="1483">
        <f>G76+G80</f>
        <v>0</v>
      </c>
      <c r="H75" s="1143">
        <f t="shared" si="13"/>
        <v>620</v>
      </c>
      <c r="I75" s="1472">
        <f>I76+I80</f>
        <v>620</v>
      </c>
      <c r="J75" s="1472">
        <f>J76+J80</f>
        <v>0</v>
      </c>
      <c r="K75" s="1472">
        <f>K76+K80</f>
        <v>0</v>
      </c>
      <c r="L75" s="1483">
        <f>L76+L80</f>
        <v>0</v>
      </c>
      <c r="M75" s="1143">
        <f t="shared" si="14"/>
        <v>40</v>
      </c>
      <c r="N75" s="1472">
        <f>N76+N80</f>
        <v>40</v>
      </c>
      <c r="O75" s="1472">
        <f>O76+O80</f>
        <v>0</v>
      </c>
      <c r="P75" s="1472">
        <f>P76+P80</f>
        <v>0</v>
      </c>
      <c r="Q75" s="1483">
        <f>Q76+Q80</f>
        <v>0</v>
      </c>
      <c r="R75" s="30"/>
      <c r="S75" s="800"/>
    </row>
    <row r="76" spans="1:19" ht="24" x14ac:dyDescent="0.25">
      <c r="A76" s="22" t="s">
        <v>40</v>
      </c>
      <c r="B76" s="1487" t="s">
        <v>768</v>
      </c>
      <c r="C76" s="1198">
        <f t="shared" si="12"/>
        <v>200</v>
      </c>
      <c r="D76" s="1488">
        <f>D77+D78+D79</f>
        <v>200</v>
      </c>
      <c r="E76" s="1488">
        <f>E77+E78+E79</f>
        <v>0</v>
      </c>
      <c r="F76" s="1488">
        <f>F77+F78+F79</f>
        <v>0</v>
      </c>
      <c r="G76" s="1489">
        <f>G77+G78+G79</f>
        <v>0</v>
      </c>
      <c r="H76" s="1198">
        <f t="shared" si="13"/>
        <v>200</v>
      </c>
      <c r="I76" s="1488">
        <f>I77+I78+I79</f>
        <v>200</v>
      </c>
      <c r="J76" s="1488">
        <f>J77+J78+J79</f>
        <v>0</v>
      </c>
      <c r="K76" s="1488">
        <f>K77+K78+K79</f>
        <v>0</v>
      </c>
      <c r="L76" s="1489">
        <f>L77+L78+L79</f>
        <v>0</v>
      </c>
      <c r="M76" s="1198">
        <f t="shared" si="14"/>
        <v>0</v>
      </c>
      <c r="N76" s="1488">
        <f>N77+N78+N79</f>
        <v>0</v>
      </c>
      <c r="O76" s="1488">
        <f>O77+O78+O79</f>
        <v>0</v>
      </c>
      <c r="P76" s="1488">
        <f>P77+P78+P79</f>
        <v>0</v>
      </c>
      <c r="Q76" s="1489">
        <f>Q77+Q78+Q79</f>
        <v>0</v>
      </c>
      <c r="R76" s="30"/>
      <c r="S76" s="800"/>
    </row>
    <row r="77" spans="1:19" ht="24" x14ac:dyDescent="0.25">
      <c r="A77" s="26" t="s">
        <v>769</v>
      </c>
      <c r="B77" s="110" t="s">
        <v>802</v>
      </c>
      <c r="C77" s="1198">
        <f t="shared" si="12"/>
        <v>60</v>
      </c>
      <c r="D77" s="1177">
        <v>60</v>
      </c>
      <c r="E77" s="1177"/>
      <c r="F77" s="1177"/>
      <c r="G77" s="1178"/>
      <c r="H77" s="1198">
        <f t="shared" si="13"/>
        <v>60</v>
      </c>
      <c r="I77" s="1177">
        <v>60</v>
      </c>
      <c r="J77" s="1177"/>
      <c r="K77" s="1177"/>
      <c r="L77" s="1178"/>
      <c r="M77" s="1198">
        <f t="shared" si="14"/>
        <v>0</v>
      </c>
      <c r="N77" s="1177"/>
      <c r="O77" s="1177"/>
      <c r="P77" s="1177"/>
      <c r="Q77" s="1178"/>
      <c r="R77" s="30"/>
      <c r="S77" s="800"/>
    </row>
    <row r="78" spans="1:19" ht="24" x14ac:dyDescent="0.25">
      <c r="A78" s="1498" t="s">
        <v>770</v>
      </c>
      <c r="B78" s="110" t="s">
        <v>564</v>
      </c>
      <c r="C78" s="1198">
        <f t="shared" si="12"/>
        <v>90</v>
      </c>
      <c r="D78" s="1177">
        <v>90</v>
      </c>
      <c r="E78" s="1177"/>
      <c r="F78" s="1177"/>
      <c r="G78" s="1178"/>
      <c r="H78" s="1198">
        <f t="shared" si="13"/>
        <v>90</v>
      </c>
      <c r="I78" s="1177">
        <v>90</v>
      </c>
      <c r="J78" s="1177"/>
      <c r="K78" s="1177"/>
      <c r="L78" s="1178"/>
      <c r="M78" s="1198">
        <f t="shared" si="14"/>
        <v>0</v>
      </c>
      <c r="N78" s="1177"/>
      <c r="O78" s="1177"/>
      <c r="P78" s="1177"/>
      <c r="Q78" s="1178"/>
      <c r="R78" s="30"/>
      <c r="S78" s="800"/>
    </row>
    <row r="79" spans="1:19" ht="60" x14ac:dyDescent="0.25">
      <c r="A79" s="1498" t="s">
        <v>771</v>
      </c>
      <c r="B79" s="110" t="s">
        <v>78</v>
      </c>
      <c r="C79" s="1198">
        <f t="shared" si="12"/>
        <v>50</v>
      </c>
      <c r="D79" s="1177">
        <v>50</v>
      </c>
      <c r="E79" s="1177"/>
      <c r="F79" s="1177"/>
      <c r="G79" s="1178"/>
      <c r="H79" s="1198">
        <f t="shared" si="13"/>
        <v>50</v>
      </c>
      <c r="I79" s="1177">
        <v>50</v>
      </c>
      <c r="J79" s="1177"/>
      <c r="K79" s="1177"/>
      <c r="L79" s="1178"/>
      <c r="M79" s="1198">
        <f t="shared" si="14"/>
        <v>0</v>
      </c>
      <c r="N79" s="1177"/>
      <c r="O79" s="1177"/>
      <c r="P79" s="1177"/>
      <c r="Q79" s="1178"/>
      <c r="R79" s="30"/>
      <c r="S79" s="800"/>
    </row>
    <row r="80" spans="1:19" ht="36" x14ac:dyDescent="0.25">
      <c r="A80" s="22" t="s">
        <v>35</v>
      </c>
      <c r="B80" s="1500" t="s">
        <v>166</v>
      </c>
      <c r="C80" s="1198">
        <f t="shared" si="12"/>
        <v>420</v>
      </c>
      <c r="D80" s="1501">
        <v>420</v>
      </c>
      <c r="E80" s="1177"/>
      <c r="F80" s="1177"/>
      <c r="G80" s="1178"/>
      <c r="H80" s="1198">
        <f t="shared" si="13"/>
        <v>420</v>
      </c>
      <c r="I80" s="1501">
        <v>420</v>
      </c>
      <c r="J80" s="1177"/>
      <c r="K80" s="1177"/>
      <c r="L80" s="1178"/>
      <c r="M80" s="1198">
        <f t="shared" si="14"/>
        <v>40</v>
      </c>
      <c r="N80" s="1501">
        <v>40</v>
      </c>
      <c r="O80" s="1177"/>
      <c r="P80" s="1177"/>
      <c r="Q80" s="1178"/>
      <c r="R80" s="43"/>
      <c r="S80" s="800"/>
    </row>
    <row r="81" spans="1:19" ht="27.75" customHeight="1" thickBot="1" x14ac:dyDescent="0.3">
      <c r="A81" s="904"/>
      <c r="B81" s="1481" t="s">
        <v>131</v>
      </c>
      <c r="C81" s="1004">
        <f t="shared" si="12"/>
        <v>3075.6</v>
      </c>
      <c r="D81" s="1175">
        <f>D21+D33+D37+D44+D66</f>
        <v>2875.6</v>
      </c>
      <c r="E81" s="1175">
        <f>E21+E33+E37+E44+E66</f>
        <v>200</v>
      </c>
      <c r="F81" s="1175">
        <f>F21+F33+F37+F44+F66</f>
        <v>0</v>
      </c>
      <c r="G81" s="1176">
        <f>G21+G33+G37+G44+G66</f>
        <v>0</v>
      </c>
      <c r="H81" s="1004">
        <f t="shared" si="13"/>
        <v>3075.5</v>
      </c>
      <c r="I81" s="1175">
        <f>I21+I33+I37+I44+I66</f>
        <v>2875.5</v>
      </c>
      <c r="J81" s="1175">
        <f>J21+J33+J37+J44+J66</f>
        <v>200</v>
      </c>
      <c r="K81" s="1175">
        <f>K21+K33+K37+K44+K66</f>
        <v>0</v>
      </c>
      <c r="L81" s="1176">
        <f>L21+L33+L37+L44+L66</f>
        <v>0</v>
      </c>
      <c r="M81" s="1004">
        <f t="shared" si="14"/>
        <v>407</v>
      </c>
      <c r="N81" s="1175">
        <f>N21+N33+N37+N44+N66</f>
        <v>407</v>
      </c>
      <c r="O81" s="1175">
        <f>O21+O33+O37+O44+O66</f>
        <v>0</v>
      </c>
      <c r="P81" s="1175">
        <f>P21+P33+P37+P44+P66</f>
        <v>0</v>
      </c>
      <c r="Q81" s="1176">
        <f>Q21+Q33+Q37+Q44+Q66</f>
        <v>0</v>
      </c>
      <c r="R81" s="914">
        <f>M81/C81*100</f>
        <v>13.233190271816881</v>
      </c>
      <c r="S81" s="800"/>
    </row>
    <row r="82" spans="1:19" ht="30" customHeight="1" x14ac:dyDescent="0.25">
      <c r="A82" s="1866" t="s">
        <v>730</v>
      </c>
      <c r="B82" s="1867"/>
      <c r="C82" s="1867"/>
      <c r="D82" s="1867"/>
      <c r="E82" s="1867"/>
      <c r="F82" s="1867"/>
      <c r="G82" s="1867"/>
      <c r="H82" s="1867"/>
      <c r="I82" s="1867"/>
      <c r="J82" s="1867"/>
      <c r="K82" s="1867"/>
      <c r="L82" s="1867"/>
      <c r="M82" s="1867"/>
      <c r="N82" s="1867"/>
      <c r="O82" s="1867"/>
      <c r="P82" s="1867"/>
      <c r="Q82" s="1867"/>
      <c r="R82" s="1868"/>
      <c r="S82" s="1293" t="s">
        <v>364</v>
      </c>
    </row>
    <row r="83" spans="1:19" ht="24" x14ac:dyDescent="0.25">
      <c r="A83" s="46" t="s">
        <v>167</v>
      </c>
      <c r="B83" s="1296" t="s">
        <v>629</v>
      </c>
      <c r="C83" s="1092">
        <f>SUM(D83:G83)</f>
        <v>82138.950000000012</v>
      </c>
      <c r="D83" s="1451">
        <f>SUM(D84:D86)</f>
        <v>82138.950000000012</v>
      </c>
      <c r="E83" s="1090">
        <f>SUM(E84:E86)</f>
        <v>0</v>
      </c>
      <c r="F83" s="1090">
        <f>SUM(F84:F86)</f>
        <v>0</v>
      </c>
      <c r="G83" s="1094">
        <f>SUM(G84:G86)</f>
        <v>0</v>
      </c>
      <c r="H83" s="1092">
        <f>SUM(I83:L83)</f>
        <v>82208.950000000012</v>
      </c>
      <c r="I83" s="1090">
        <f>SUM(I84:I86)</f>
        <v>82208.950000000012</v>
      </c>
      <c r="J83" s="1090">
        <f>SUM(J84:J86)</f>
        <v>0</v>
      </c>
      <c r="K83" s="1090">
        <f>SUM(K84:K86)</f>
        <v>0</v>
      </c>
      <c r="L83" s="1094">
        <f>SUM(L84:L86)</f>
        <v>0</v>
      </c>
      <c r="M83" s="1092">
        <f>SUM(N83:Q83)</f>
        <v>17530.099999999999</v>
      </c>
      <c r="N83" s="1090">
        <f>SUM(N84:N86)</f>
        <v>17530.099999999999</v>
      </c>
      <c r="O83" s="1090">
        <f>SUM(O84:O86)</f>
        <v>0</v>
      </c>
      <c r="P83" s="1090">
        <f>SUM(P84:P86)</f>
        <v>0</v>
      </c>
      <c r="Q83" s="1094">
        <f>SUM(Q84:Q86)</f>
        <v>0</v>
      </c>
      <c r="R83" s="1297"/>
      <c r="S83" s="800"/>
    </row>
    <row r="84" spans="1:19" ht="48" x14ac:dyDescent="0.25">
      <c r="A84" s="336" t="s">
        <v>26</v>
      </c>
      <c r="B84" s="919" t="s">
        <v>647</v>
      </c>
      <c r="C84" s="923">
        <f>D84+E84+F84</f>
        <v>14795.6</v>
      </c>
      <c r="D84" s="799">
        <v>14795.6</v>
      </c>
      <c r="E84" s="799"/>
      <c r="F84" s="799"/>
      <c r="G84" s="933"/>
      <c r="H84" s="923">
        <f>I84+J84+K84</f>
        <v>14865.6</v>
      </c>
      <c r="I84" s="799">
        <v>14865.6</v>
      </c>
      <c r="J84" s="799"/>
      <c r="K84" s="799"/>
      <c r="L84" s="933"/>
      <c r="M84" s="923">
        <f>N84+O84+P84</f>
        <v>3853.7</v>
      </c>
      <c r="N84" s="799">
        <v>3853.7</v>
      </c>
      <c r="O84" s="799"/>
      <c r="P84" s="799"/>
      <c r="Q84" s="933"/>
      <c r="R84" s="930"/>
      <c r="S84" s="800"/>
    </row>
    <row r="85" spans="1:19" ht="36" x14ac:dyDescent="0.25">
      <c r="A85" s="336" t="s">
        <v>27</v>
      </c>
      <c r="B85" s="919" t="s">
        <v>648</v>
      </c>
      <c r="C85" s="1268">
        <f>D85+E85+F85</f>
        <v>28690.799999999999</v>
      </c>
      <c r="D85" s="1272">
        <v>28690.799999999999</v>
      </c>
      <c r="E85" s="799"/>
      <c r="F85" s="799"/>
      <c r="G85" s="933"/>
      <c r="H85" s="923">
        <f>I85+J85+K85</f>
        <v>28690.799999999999</v>
      </c>
      <c r="I85" s="799">
        <v>28690.799999999999</v>
      </c>
      <c r="J85" s="799"/>
      <c r="K85" s="799"/>
      <c r="L85" s="933"/>
      <c r="M85" s="923">
        <f>N85+O85+P85</f>
        <v>7876.8</v>
      </c>
      <c r="N85" s="799">
        <v>7876.8</v>
      </c>
      <c r="O85" s="799"/>
      <c r="P85" s="799"/>
      <c r="Q85" s="933"/>
      <c r="R85" s="930"/>
      <c r="S85" s="800"/>
    </row>
    <row r="86" spans="1:19" ht="48" x14ac:dyDescent="0.25">
      <c r="A86" s="336" t="s">
        <v>28</v>
      </c>
      <c r="B86" s="919" t="s">
        <v>331</v>
      </c>
      <c r="C86" s="923">
        <f>D86+E86+F86</f>
        <v>38652.550000000003</v>
      </c>
      <c r="D86" s="1272">
        <v>38652.550000000003</v>
      </c>
      <c r="E86" s="799"/>
      <c r="F86" s="799"/>
      <c r="G86" s="933"/>
      <c r="H86" s="923">
        <f>I86+J86+K86</f>
        <v>38652.550000000003</v>
      </c>
      <c r="I86" s="799">
        <v>38652.550000000003</v>
      </c>
      <c r="J86" s="799"/>
      <c r="K86" s="799"/>
      <c r="L86" s="933"/>
      <c r="M86" s="923">
        <f>N86+O86+P86</f>
        <v>5799.6</v>
      </c>
      <c r="N86" s="799">
        <v>5799.6</v>
      </c>
      <c r="O86" s="799"/>
      <c r="P86" s="799"/>
      <c r="Q86" s="933"/>
      <c r="R86" s="930"/>
      <c r="S86" s="800"/>
    </row>
    <row r="87" spans="1:19" ht="24" x14ac:dyDescent="0.25">
      <c r="A87" s="46" t="s">
        <v>168</v>
      </c>
      <c r="B87" s="1296" t="s">
        <v>638</v>
      </c>
      <c r="C87" s="1307">
        <f t="shared" ref="C87:C101" si="15">SUM(D87:G87)</f>
        <v>246448.70000000004</v>
      </c>
      <c r="D87" s="1090">
        <f>SUM(D88:D94)</f>
        <v>0</v>
      </c>
      <c r="E87" s="1090">
        <f>SUM(E88:E94)</f>
        <v>239222.60000000003</v>
      </c>
      <c r="F87" s="1090">
        <f>SUM(F88:F94)</f>
        <v>7226.1</v>
      </c>
      <c r="G87" s="1090">
        <f>SUM(G88:G94)</f>
        <v>0</v>
      </c>
      <c r="H87" s="1092">
        <f t="shared" ref="H87:H97" si="16">SUM(I87:L87)</f>
        <v>239992.23</v>
      </c>
      <c r="I87" s="1090">
        <f>SUM(I88:I94)</f>
        <v>0</v>
      </c>
      <c r="J87" s="1090">
        <f>SUM(J88:J94)</f>
        <v>232766.13</v>
      </c>
      <c r="K87" s="1090">
        <f>SUM(K88:K94)</f>
        <v>7226.1</v>
      </c>
      <c r="L87" s="1090">
        <f>SUM(L88:L94)</f>
        <v>0</v>
      </c>
      <c r="M87" s="1092">
        <f>SUM(N87:Q87)</f>
        <v>38039.900000000009</v>
      </c>
      <c r="N87" s="1090">
        <f>SUM(N88:N94)</f>
        <v>0</v>
      </c>
      <c r="O87" s="1090">
        <f>SUM(O88:O94)</f>
        <v>37441.100000000006</v>
      </c>
      <c r="P87" s="1090">
        <f>SUM(P88:P94)</f>
        <v>0</v>
      </c>
      <c r="Q87" s="1090">
        <f>SUM(Q88:Q94)</f>
        <v>598.79999999999995</v>
      </c>
      <c r="R87" s="1299"/>
      <c r="S87" s="800"/>
    </row>
    <row r="88" spans="1:19" ht="60" x14ac:dyDescent="0.25">
      <c r="A88" s="336" t="s">
        <v>34</v>
      </c>
      <c r="B88" s="919" t="s">
        <v>731</v>
      </c>
      <c r="C88" s="924">
        <f t="shared" si="15"/>
        <v>2079</v>
      </c>
      <c r="D88" s="799"/>
      <c r="E88" s="799">
        <v>2079</v>
      </c>
      <c r="F88" s="799"/>
      <c r="G88" s="933"/>
      <c r="H88" s="924">
        <f t="shared" si="16"/>
        <v>2079</v>
      </c>
      <c r="I88" s="799"/>
      <c r="J88" s="799">
        <v>2079</v>
      </c>
      <c r="K88" s="799"/>
      <c r="L88" s="933"/>
      <c r="M88" s="924">
        <f>SUM(N88:Q88)</f>
        <v>157</v>
      </c>
      <c r="N88" s="799"/>
      <c r="O88" s="799">
        <v>157</v>
      </c>
      <c r="P88" s="799"/>
      <c r="Q88" s="933"/>
      <c r="R88" s="1259"/>
      <c r="S88" s="800"/>
    </row>
    <row r="89" spans="1:19" ht="72" x14ac:dyDescent="0.25">
      <c r="A89" s="336" t="s">
        <v>115</v>
      </c>
      <c r="B89" s="919" t="s">
        <v>650</v>
      </c>
      <c r="C89" s="923">
        <f t="shared" si="15"/>
        <v>4479.1000000000004</v>
      </c>
      <c r="D89" s="799"/>
      <c r="E89" s="799">
        <v>4479.1000000000004</v>
      </c>
      <c r="F89" s="799"/>
      <c r="G89" s="933"/>
      <c r="H89" s="923">
        <f t="shared" si="16"/>
        <v>4479.1000000000004</v>
      </c>
      <c r="I89" s="799"/>
      <c r="J89" s="799">
        <v>4479.1000000000004</v>
      </c>
      <c r="K89" s="799"/>
      <c r="L89" s="933"/>
      <c r="M89" s="923">
        <f t="shared" ref="M89:M94" si="17">SUM(N89:Q89)</f>
        <v>664.7</v>
      </c>
      <c r="N89" s="799"/>
      <c r="O89" s="799">
        <v>664.7</v>
      </c>
      <c r="P89" s="799"/>
      <c r="Q89" s="933"/>
      <c r="R89" s="1258"/>
      <c r="S89" s="800"/>
    </row>
    <row r="90" spans="1:19" ht="84.75" customHeight="1" x14ac:dyDescent="0.25">
      <c r="A90" s="336" t="s">
        <v>116</v>
      </c>
      <c r="B90" s="919" t="s">
        <v>651</v>
      </c>
      <c r="C90" s="923">
        <f t="shared" si="15"/>
        <v>90957.3</v>
      </c>
      <c r="D90" s="799"/>
      <c r="E90" s="799">
        <v>90957.3</v>
      </c>
      <c r="F90" s="799"/>
      <c r="G90" s="933"/>
      <c r="H90" s="923">
        <f t="shared" si="16"/>
        <v>89819.33</v>
      </c>
      <c r="I90" s="799"/>
      <c r="J90" s="799">
        <v>89819.33</v>
      </c>
      <c r="K90" s="799"/>
      <c r="L90" s="933"/>
      <c r="M90" s="923">
        <f t="shared" si="17"/>
        <v>12609.5</v>
      </c>
      <c r="N90" s="799"/>
      <c r="O90" s="799">
        <v>12609.5</v>
      </c>
      <c r="P90" s="799"/>
      <c r="Q90" s="933"/>
      <c r="R90" s="930"/>
      <c r="S90" s="800"/>
    </row>
    <row r="91" spans="1:19" ht="84" x14ac:dyDescent="0.25">
      <c r="A91" s="336" t="s">
        <v>117</v>
      </c>
      <c r="B91" s="919" t="s">
        <v>803</v>
      </c>
      <c r="C91" s="923">
        <f t="shared" si="15"/>
        <v>131567.20000000001</v>
      </c>
      <c r="D91" s="799"/>
      <c r="E91" s="799">
        <v>131567.20000000001</v>
      </c>
      <c r="F91" s="799"/>
      <c r="G91" s="933"/>
      <c r="H91" s="923">
        <f t="shared" si="16"/>
        <v>126248.7</v>
      </c>
      <c r="I91" s="799"/>
      <c r="J91" s="799">
        <v>126248.7</v>
      </c>
      <c r="K91" s="799"/>
      <c r="L91" s="933"/>
      <c r="M91" s="923">
        <f t="shared" si="17"/>
        <v>21830.9</v>
      </c>
      <c r="N91" s="799"/>
      <c r="O91" s="799">
        <v>21830.9</v>
      </c>
      <c r="P91" s="799"/>
      <c r="Q91" s="933"/>
      <c r="R91" s="930"/>
      <c r="S91" s="800"/>
    </row>
    <row r="92" spans="1:19" ht="96" x14ac:dyDescent="0.25">
      <c r="A92" s="336" t="s">
        <v>118</v>
      </c>
      <c r="B92" s="919" t="s">
        <v>639</v>
      </c>
      <c r="C92" s="923">
        <f t="shared" si="15"/>
        <v>9240</v>
      </c>
      <c r="D92" s="799"/>
      <c r="E92" s="799">
        <v>9240</v>
      </c>
      <c r="F92" s="799"/>
      <c r="G92" s="933"/>
      <c r="H92" s="923">
        <f t="shared" si="16"/>
        <v>9240</v>
      </c>
      <c r="I92" s="799"/>
      <c r="J92" s="799">
        <v>9240</v>
      </c>
      <c r="K92" s="799"/>
      <c r="L92" s="933"/>
      <c r="M92" s="923">
        <f t="shared" si="17"/>
        <v>2045.3</v>
      </c>
      <c r="N92" s="799"/>
      <c r="O92" s="1102">
        <v>2045.3</v>
      </c>
      <c r="P92" s="799"/>
      <c r="Q92" s="933"/>
      <c r="R92" s="930"/>
      <c r="S92" s="800"/>
    </row>
    <row r="93" spans="1:19" ht="50.25" customHeight="1" x14ac:dyDescent="0.25">
      <c r="A93" s="336" t="s">
        <v>119</v>
      </c>
      <c r="B93" s="919" t="s">
        <v>652</v>
      </c>
      <c r="C93" s="923">
        <f t="shared" si="15"/>
        <v>900</v>
      </c>
      <c r="D93" s="799">
        <v>0</v>
      </c>
      <c r="E93" s="799">
        <v>900</v>
      </c>
      <c r="F93" s="799"/>
      <c r="G93" s="933"/>
      <c r="H93" s="923">
        <f t="shared" si="16"/>
        <v>900</v>
      </c>
      <c r="I93" s="799"/>
      <c r="J93" s="799">
        <v>900</v>
      </c>
      <c r="K93" s="799"/>
      <c r="L93" s="933"/>
      <c r="M93" s="923">
        <f t="shared" si="17"/>
        <v>133.69999999999999</v>
      </c>
      <c r="N93" s="799"/>
      <c r="O93" s="799">
        <v>133.69999999999999</v>
      </c>
      <c r="P93" s="799"/>
      <c r="Q93" s="933"/>
      <c r="R93" s="930"/>
      <c r="S93" s="800"/>
    </row>
    <row r="94" spans="1:19" ht="60" x14ac:dyDescent="0.25">
      <c r="A94" s="336" t="s">
        <v>120</v>
      </c>
      <c r="B94" s="919" t="s">
        <v>804</v>
      </c>
      <c r="C94" s="923">
        <f t="shared" si="15"/>
        <v>7226.1</v>
      </c>
      <c r="D94" s="799"/>
      <c r="E94" s="799"/>
      <c r="F94" s="799">
        <v>7226.1</v>
      </c>
      <c r="G94" s="933"/>
      <c r="H94" s="923">
        <f t="shared" si="16"/>
        <v>7226.1</v>
      </c>
      <c r="I94" s="799"/>
      <c r="J94" s="799"/>
      <c r="K94" s="799">
        <v>7226.1</v>
      </c>
      <c r="L94" s="933"/>
      <c r="M94" s="923">
        <f t="shared" si="17"/>
        <v>598.79999999999995</v>
      </c>
      <c r="N94" s="799"/>
      <c r="O94" s="799"/>
      <c r="P94" s="799"/>
      <c r="Q94" s="933">
        <v>598.79999999999995</v>
      </c>
      <c r="R94" s="930"/>
      <c r="S94" s="800"/>
    </row>
    <row r="95" spans="1:19" ht="24" x14ac:dyDescent="0.25">
      <c r="A95" s="1560" t="s">
        <v>394</v>
      </c>
      <c r="B95" s="902" t="s">
        <v>653</v>
      </c>
      <c r="C95" s="1452">
        <f t="shared" si="15"/>
        <v>4224</v>
      </c>
      <c r="D95" s="1453">
        <f>SUM(D96:D100)</f>
        <v>4224</v>
      </c>
      <c r="E95" s="1453">
        <f>SUM(E96:E100)</f>
        <v>0</v>
      </c>
      <c r="F95" s="1453">
        <f>SUM(F96:F100)</f>
        <v>0</v>
      </c>
      <c r="G95" s="1453">
        <f>SUM(G96:G100)</f>
        <v>0</v>
      </c>
      <c r="H95" s="1452">
        <f t="shared" si="16"/>
        <v>4224</v>
      </c>
      <c r="I95" s="1453">
        <f>SUM(I96:I100)</f>
        <v>4224</v>
      </c>
      <c r="J95" s="1453">
        <f>SUM(J96:J100)</f>
        <v>0</v>
      </c>
      <c r="K95" s="1453">
        <f>SUM(K96:K100)</f>
        <v>0</v>
      </c>
      <c r="L95" s="1453">
        <f>SUM(L96:L100)</f>
        <v>0</v>
      </c>
      <c r="M95" s="1455">
        <f t="shared" ref="M95:M102" si="18">SUM(N95:Q95)</f>
        <v>2622</v>
      </c>
      <c r="N95" s="1454">
        <f>SUM(N96:N100)</f>
        <v>2622</v>
      </c>
      <c r="O95" s="1454">
        <f>SUM(O96:O100)</f>
        <v>0</v>
      </c>
      <c r="P95" s="1454">
        <f>SUM(P96:P100)</f>
        <v>0</v>
      </c>
      <c r="Q95" s="1454">
        <f>SUM(Q96:Q100)</f>
        <v>0</v>
      </c>
      <c r="R95" s="1456"/>
      <c r="S95" s="800"/>
    </row>
    <row r="96" spans="1:19" ht="36" x14ac:dyDescent="0.25">
      <c r="A96" s="336" t="s">
        <v>40</v>
      </c>
      <c r="B96" s="919" t="s">
        <v>654</v>
      </c>
      <c r="C96" s="1268">
        <f t="shared" si="15"/>
        <v>0</v>
      </c>
      <c r="D96" s="1272">
        <v>0</v>
      </c>
      <c r="E96" s="799"/>
      <c r="F96" s="799"/>
      <c r="G96" s="933"/>
      <c r="H96" s="1271">
        <f t="shared" si="16"/>
        <v>0</v>
      </c>
      <c r="I96" s="1272"/>
      <c r="J96" s="799"/>
      <c r="K96" s="799"/>
      <c r="L96" s="933"/>
      <c r="M96" s="923">
        <f t="shared" si="18"/>
        <v>0</v>
      </c>
      <c r="N96" s="799"/>
      <c r="O96" s="799"/>
      <c r="P96" s="799"/>
      <c r="Q96" s="933"/>
      <c r="R96" s="927"/>
      <c r="S96" s="800"/>
    </row>
    <row r="97" spans="1:19" ht="36" x14ac:dyDescent="0.25">
      <c r="A97" s="336" t="s">
        <v>35</v>
      </c>
      <c r="B97" s="919" t="s">
        <v>805</v>
      </c>
      <c r="C97" s="1268">
        <f t="shared" si="15"/>
        <v>0</v>
      </c>
      <c r="D97" s="1272">
        <v>0</v>
      </c>
      <c r="E97" s="799"/>
      <c r="F97" s="799"/>
      <c r="G97" s="933"/>
      <c r="H97" s="1271">
        <f t="shared" si="16"/>
        <v>0</v>
      </c>
      <c r="I97" s="1272"/>
      <c r="J97" s="799"/>
      <c r="K97" s="799"/>
      <c r="L97" s="933"/>
      <c r="M97" s="923">
        <f t="shared" si="18"/>
        <v>0</v>
      </c>
      <c r="N97" s="799"/>
      <c r="O97" s="799"/>
      <c r="P97" s="799"/>
      <c r="Q97" s="933"/>
      <c r="R97" s="927"/>
      <c r="S97" s="800"/>
    </row>
    <row r="98" spans="1:19" ht="24" x14ac:dyDescent="0.25">
      <c r="A98" s="336" t="s">
        <v>41</v>
      </c>
      <c r="B98" s="919" t="s">
        <v>732</v>
      </c>
      <c r="C98" s="1268">
        <f t="shared" si="15"/>
        <v>4000</v>
      </c>
      <c r="D98" s="1272">
        <v>4000</v>
      </c>
      <c r="E98" s="799"/>
      <c r="F98" s="799"/>
      <c r="G98" s="933"/>
      <c r="H98" s="1271">
        <f>I98</f>
        <v>3643</v>
      </c>
      <c r="I98" s="1272">
        <v>3643</v>
      </c>
      <c r="J98" s="799"/>
      <c r="K98" s="799"/>
      <c r="L98" s="933"/>
      <c r="M98" s="923">
        <f t="shared" si="18"/>
        <v>2225.4</v>
      </c>
      <c r="N98" s="799">
        <v>2225.4</v>
      </c>
      <c r="O98" s="799"/>
      <c r="P98" s="799"/>
      <c r="Q98" s="933"/>
      <c r="R98" s="927"/>
      <c r="S98" s="800"/>
    </row>
    <row r="99" spans="1:19" ht="24" x14ac:dyDescent="0.25">
      <c r="A99" s="336" t="s">
        <v>42</v>
      </c>
      <c r="B99" s="919" t="s">
        <v>733</v>
      </c>
      <c r="C99" s="1268">
        <f t="shared" si="15"/>
        <v>0</v>
      </c>
      <c r="D99" s="1272"/>
      <c r="E99" s="799"/>
      <c r="F99" s="799"/>
      <c r="G99" s="1100"/>
      <c r="H99" s="1271">
        <f>I99</f>
        <v>357</v>
      </c>
      <c r="I99" s="1272">
        <v>357</v>
      </c>
      <c r="J99" s="799"/>
      <c r="K99" s="799"/>
      <c r="L99" s="1100"/>
      <c r="M99" s="923">
        <f t="shared" si="18"/>
        <v>356.2</v>
      </c>
      <c r="N99" s="799">
        <v>356.2</v>
      </c>
      <c r="O99" s="799"/>
      <c r="P99" s="799"/>
      <c r="Q99" s="1100"/>
      <c r="R99" s="927"/>
      <c r="S99" s="800"/>
    </row>
    <row r="100" spans="1:19" ht="24" x14ac:dyDescent="0.25">
      <c r="A100" s="336" t="s">
        <v>138</v>
      </c>
      <c r="B100" s="919" t="s">
        <v>734</v>
      </c>
      <c r="C100" s="1268">
        <f t="shared" si="15"/>
        <v>224</v>
      </c>
      <c r="D100" s="1272">
        <v>224</v>
      </c>
      <c r="E100" s="799"/>
      <c r="F100" s="799"/>
      <c r="G100" s="1100"/>
      <c r="H100" s="1271">
        <f>I100</f>
        <v>224</v>
      </c>
      <c r="I100" s="1272">
        <v>224</v>
      </c>
      <c r="J100" s="799"/>
      <c r="K100" s="799"/>
      <c r="L100" s="1100"/>
      <c r="M100" s="923">
        <f t="shared" si="18"/>
        <v>40.4</v>
      </c>
      <c r="N100" s="799">
        <v>40.4</v>
      </c>
      <c r="O100" s="799"/>
      <c r="P100" s="799"/>
      <c r="Q100" s="1100"/>
      <c r="R100" s="927"/>
      <c r="S100" s="800"/>
    </row>
    <row r="101" spans="1:19" x14ac:dyDescent="0.25">
      <c r="A101" s="46" t="s">
        <v>735</v>
      </c>
      <c r="B101" s="1296" t="s">
        <v>677</v>
      </c>
      <c r="C101" s="1452">
        <f t="shared" si="15"/>
        <v>5561.1</v>
      </c>
      <c r="D101" s="1451">
        <f>D102</f>
        <v>3400</v>
      </c>
      <c r="E101" s="1451">
        <f>E102</f>
        <v>2161.1</v>
      </c>
      <c r="F101" s="1451">
        <f>F102</f>
        <v>0</v>
      </c>
      <c r="G101" s="1451">
        <f>G102</f>
        <v>0</v>
      </c>
      <c r="H101" s="1452">
        <f>SUM(I101:L101)</f>
        <v>5561.1</v>
      </c>
      <c r="I101" s="1451">
        <f>I102</f>
        <v>3400</v>
      </c>
      <c r="J101" s="1451">
        <f>J102</f>
        <v>2161.1</v>
      </c>
      <c r="K101" s="1451">
        <f>K102</f>
        <v>0</v>
      </c>
      <c r="L101" s="1451">
        <f>L102</f>
        <v>0</v>
      </c>
      <c r="M101" s="1452">
        <f t="shared" si="18"/>
        <v>0</v>
      </c>
      <c r="N101" s="1451">
        <f>N102</f>
        <v>0</v>
      </c>
      <c r="O101" s="1451">
        <f>O102</f>
        <v>0</v>
      </c>
      <c r="P101" s="1451">
        <f>P102</f>
        <v>0</v>
      </c>
      <c r="Q101" s="1451">
        <f>Q102</f>
        <v>0</v>
      </c>
      <c r="R101" s="1456"/>
      <c r="S101" s="800"/>
    </row>
    <row r="102" spans="1:19" ht="36" x14ac:dyDescent="0.25">
      <c r="A102" s="336" t="s">
        <v>50</v>
      </c>
      <c r="B102" s="919" t="s">
        <v>806</v>
      </c>
      <c r="C102" s="1268">
        <f>D102+E102+F102+G102</f>
        <v>5561.1</v>
      </c>
      <c r="D102" s="1272">
        <v>3400</v>
      </c>
      <c r="E102" s="799">
        <v>2161.1</v>
      </c>
      <c r="F102" s="799"/>
      <c r="G102" s="1100"/>
      <c r="H102" s="1531">
        <f>SUM(I102:L102)</f>
        <v>5561.1</v>
      </c>
      <c r="I102" s="1272">
        <v>3400</v>
      </c>
      <c r="J102" s="799">
        <v>2161.1</v>
      </c>
      <c r="K102" s="799"/>
      <c r="L102" s="1100"/>
      <c r="M102" s="1531">
        <f t="shared" si="18"/>
        <v>0</v>
      </c>
      <c r="N102" s="799"/>
      <c r="O102" s="799"/>
      <c r="P102" s="799"/>
      <c r="Q102" s="1100"/>
      <c r="R102" s="927"/>
      <c r="S102" s="800"/>
    </row>
    <row r="103" spans="1:19" ht="24" x14ac:dyDescent="0.25">
      <c r="A103" s="46">
        <v>5</v>
      </c>
      <c r="B103" s="1296" t="s">
        <v>635</v>
      </c>
      <c r="C103" s="1307">
        <f>D103+E103+F103+G103</f>
        <v>8448</v>
      </c>
      <c r="D103" s="1451">
        <f>D104+D105+D106</f>
        <v>8448</v>
      </c>
      <c r="E103" s="1451">
        <f>E104+E105+E106</f>
        <v>0</v>
      </c>
      <c r="F103" s="1451">
        <f>F104+F105+F106</f>
        <v>0</v>
      </c>
      <c r="G103" s="1451">
        <f>G104+G105+G106</f>
        <v>0</v>
      </c>
      <c r="H103" s="1307">
        <f>I103+J103+K103+L103</f>
        <v>8448</v>
      </c>
      <c r="I103" s="1451">
        <f>I104+I105+I106</f>
        <v>8448</v>
      </c>
      <c r="J103" s="1451">
        <f>J104+J105+J106</f>
        <v>0</v>
      </c>
      <c r="K103" s="1451">
        <f>K104+K105+K106</f>
        <v>0</v>
      </c>
      <c r="L103" s="1451">
        <f>L104+L105+L106</f>
        <v>0</v>
      </c>
      <c r="M103" s="1307">
        <f>N103+O103+P103+Q103</f>
        <v>4358</v>
      </c>
      <c r="N103" s="1451">
        <f>N104+N105+N106</f>
        <v>4358</v>
      </c>
      <c r="O103" s="1451">
        <f>O104+O105+O106</f>
        <v>0</v>
      </c>
      <c r="P103" s="1451">
        <f>P104+P105+P106</f>
        <v>0</v>
      </c>
      <c r="Q103" s="1451">
        <f>Q104+Q105+Q106</f>
        <v>0</v>
      </c>
      <c r="R103" s="1456"/>
      <c r="S103" s="800"/>
    </row>
    <row r="104" spans="1:19" ht="48" x14ac:dyDescent="0.25">
      <c r="A104" s="1561" t="s">
        <v>62</v>
      </c>
      <c r="B104" s="918" t="s">
        <v>658</v>
      </c>
      <c r="C104" s="935">
        <f>D104+E104+F104+G104</f>
        <v>1260</v>
      </c>
      <c r="D104" s="464">
        <v>1260</v>
      </c>
      <c r="E104" s="1102"/>
      <c r="F104" s="1102"/>
      <c r="G104" s="1103"/>
      <c r="H104" s="578">
        <f>I104+J104+K104+L104</f>
        <v>1260</v>
      </c>
      <c r="I104" s="464">
        <v>1260</v>
      </c>
      <c r="J104" s="1102"/>
      <c r="K104" s="1102"/>
      <c r="L104" s="1103"/>
      <c r="M104" s="935">
        <f>N104+O104+P104+Q104</f>
        <v>212.1</v>
      </c>
      <c r="N104" s="464">
        <v>212.1</v>
      </c>
      <c r="O104" s="1102"/>
      <c r="P104" s="1102"/>
      <c r="Q104" s="1103"/>
      <c r="R104" s="1457"/>
      <c r="S104" s="800"/>
    </row>
    <row r="105" spans="1:19" ht="36" x14ac:dyDescent="0.25">
      <c r="A105" s="1561" t="s">
        <v>63</v>
      </c>
      <c r="B105" s="918" t="s">
        <v>636</v>
      </c>
      <c r="C105" s="935">
        <f>D105+E105+F105+G105</f>
        <v>7188</v>
      </c>
      <c r="D105" s="464">
        <v>7188</v>
      </c>
      <c r="E105" s="1102"/>
      <c r="F105" s="1102"/>
      <c r="G105" s="1103"/>
      <c r="H105" s="578">
        <f>I105+J105+K105+L105</f>
        <v>7188</v>
      </c>
      <c r="I105" s="464">
        <v>7188</v>
      </c>
      <c r="J105" s="1102"/>
      <c r="K105" s="1102"/>
      <c r="L105" s="1103"/>
      <c r="M105" s="935">
        <f>N105+O105+P105+Q105</f>
        <v>4145.8999999999996</v>
      </c>
      <c r="N105" s="464">
        <v>4145.8999999999996</v>
      </c>
      <c r="O105" s="1102"/>
      <c r="P105" s="1102"/>
      <c r="Q105" s="1103"/>
      <c r="R105" s="1457"/>
      <c r="S105" s="800"/>
    </row>
    <row r="106" spans="1:19" ht="24" x14ac:dyDescent="0.25">
      <c r="A106" s="336" t="s">
        <v>64</v>
      </c>
      <c r="B106" s="918" t="s">
        <v>637</v>
      </c>
      <c r="C106" s="935">
        <f>D106+E106+F106+G106</f>
        <v>0</v>
      </c>
      <c r="D106" s="1272">
        <v>0</v>
      </c>
      <c r="E106" s="799"/>
      <c r="F106" s="799"/>
      <c r="G106" s="1100"/>
      <c r="H106" s="935">
        <f>I106+J106+K106+L106</f>
        <v>0</v>
      </c>
      <c r="I106" s="1272"/>
      <c r="J106" s="799"/>
      <c r="K106" s="799"/>
      <c r="L106" s="1100"/>
      <c r="M106" s="935">
        <f>N106+O106+P106+Q106</f>
        <v>0</v>
      </c>
      <c r="N106" s="1272"/>
      <c r="O106" s="799"/>
      <c r="P106" s="799"/>
      <c r="Q106" s="1100"/>
      <c r="R106" s="927"/>
      <c r="S106" s="800"/>
    </row>
    <row r="107" spans="1:19" ht="60" x14ac:dyDescent="0.25">
      <c r="A107" s="46" t="s">
        <v>543</v>
      </c>
      <c r="B107" s="1296" t="s">
        <v>807</v>
      </c>
      <c r="C107" s="1092">
        <f>SUM(D107:G107)</f>
        <v>291.10000000000002</v>
      </c>
      <c r="D107" s="1451">
        <v>124.4</v>
      </c>
      <c r="E107" s="1090">
        <v>166.7</v>
      </c>
      <c r="F107" s="1090">
        <v>0</v>
      </c>
      <c r="G107" s="1142">
        <v>0</v>
      </c>
      <c r="H107" s="1092">
        <f>SUM(I107:L107)</f>
        <v>291.10000000000002</v>
      </c>
      <c r="I107" s="1451">
        <v>124.4</v>
      </c>
      <c r="J107" s="1090">
        <v>166.7</v>
      </c>
      <c r="K107" s="1090">
        <v>0</v>
      </c>
      <c r="L107" s="1142">
        <v>0</v>
      </c>
      <c r="M107" s="1092">
        <f>SUM(N107:Q107)</f>
        <v>0</v>
      </c>
      <c r="N107" s="1451">
        <v>0</v>
      </c>
      <c r="O107" s="1090">
        <v>0</v>
      </c>
      <c r="P107" s="1090">
        <v>0</v>
      </c>
      <c r="Q107" s="1142">
        <v>0</v>
      </c>
      <c r="R107" s="1456"/>
      <c r="S107" s="800"/>
    </row>
    <row r="108" spans="1:19" ht="24" x14ac:dyDescent="0.25">
      <c r="A108" s="46" t="s">
        <v>544</v>
      </c>
      <c r="B108" s="1296" t="s">
        <v>736</v>
      </c>
      <c r="C108" s="1092">
        <f t="shared" ref="C108:C116" si="19">SUM(D108:G108)</f>
        <v>3731.8</v>
      </c>
      <c r="D108" s="1451">
        <v>2000</v>
      </c>
      <c r="E108" s="1451">
        <v>1731.8</v>
      </c>
      <c r="F108" s="1451"/>
      <c r="G108" s="1458"/>
      <c r="H108" s="1092">
        <f t="shared" ref="H108:H115" si="20">SUM(I108:L108)</f>
        <v>3001.8</v>
      </c>
      <c r="I108" s="1451">
        <v>2000</v>
      </c>
      <c r="J108" s="1451">
        <v>1001.8</v>
      </c>
      <c r="K108" s="1090"/>
      <c r="L108" s="1094"/>
      <c r="M108" s="1092">
        <f t="shared" ref="M108:M115" si="21">SUM(N108:Q108)</f>
        <v>379.2</v>
      </c>
      <c r="N108" s="1090">
        <v>289.2</v>
      </c>
      <c r="O108" s="1090">
        <v>90</v>
      </c>
      <c r="P108" s="1090"/>
      <c r="Q108" s="1094"/>
      <c r="R108" s="1456"/>
      <c r="S108" s="800"/>
    </row>
    <row r="109" spans="1:19" ht="24" x14ac:dyDescent="0.25">
      <c r="A109" s="46" t="s">
        <v>545</v>
      </c>
      <c r="B109" s="1296" t="s">
        <v>381</v>
      </c>
      <c r="C109" s="1092">
        <f t="shared" si="19"/>
        <v>1384.6</v>
      </c>
      <c r="D109" s="1451">
        <v>868</v>
      </c>
      <c r="E109" s="1451">
        <v>516.6</v>
      </c>
      <c r="F109" s="1451"/>
      <c r="G109" s="1458"/>
      <c r="H109" s="1092">
        <f t="shared" si="20"/>
        <v>1384.6</v>
      </c>
      <c r="I109" s="1451">
        <v>868</v>
      </c>
      <c r="J109" s="1451">
        <v>516.6</v>
      </c>
      <c r="K109" s="1090"/>
      <c r="L109" s="1094"/>
      <c r="M109" s="1092">
        <f t="shared" si="21"/>
        <v>261</v>
      </c>
      <c r="N109" s="1090">
        <v>230</v>
      </c>
      <c r="O109" s="1090">
        <v>31</v>
      </c>
      <c r="P109" s="1090"/>
      <c r="Q109" s="1094"/>
      <c r="R109" s="1456"/>
      <c r="S109" s="800"/>
    </row>
    <row r="110" spans="1:19" ht="24" x14ac:dyDescent="0.25">
      <c r="A110" s="46" t="s">
        <v>737</v>
      </c>
      <c r="B110" s="1296" t="s">
        <v>683</v>
      </c>
      <c r="C110" s="1092">
        <f t="shared" si="19"/>
        <v>752.9</v>
      </c>
      <c r="D110" s="1451">
        <v>678</v>
      </c>
      <c r="E110" s="1451">
        <v>74.900000000000006</v>
      </c>
      <c r="F110" s="1451"/>
      <c r="G110" s="1459"/>
      <c r="H110" s="1092">
        <f t="shared" si="20"/>
        <v>752.9</v>
      </c>
      <c r="I110" s="1451">
        <v>678</v>
      </c>
      <c r="J110" s="1451">
        <v>74.900000000000006</v>
      </c>
      <c r="K110" s="1090"/>
      <c r="L110" s="1142"/>
      <c r="M110" s="1092">
        <f t="shared" si="21"/>
        <v>148.6</v>
      </c>
      <c r="N110" s="1090">
        <v>148.6</v>
      </c>
      <c r="O110" s="1090"/>
      <c r="P110" s="1090"/>
      <c r="Q110" s="1142"/>
      <c r="R110" s="1456"/>
      <c r="S110" s="800"/>
    </row>
    <row r="111" spans="1:19" ht="84" x14ac:dyDescent="0.25">
      <c r="A111" s="46" t="s">
        <v>738</v>
      </c>
      <c r="B111" s="1296" t="s">
        <v>808</v>
      </c>
      <c r="C111" s="1092">
        <f t="shared" si="19"/>
        <v>1666.6</v>
      </c>
      <c r="D111" s="1451">
        <v>0</v>
      </c>
      <c r="E111" s="1451">
        <v>1666.6</v>
      </c>
      <c r="F111" s="1451"/>
      <c r="G111" s="1459"/>
      <c r="H111" s="1092">
        <f t="shared" si="20"/>
        <v>1666.6</v>
      </c>
      <c r="I111" s="1451"/>
      <c r="J111" s="1451">
        <v>1666.6</v>
      </c>
      <c r="K111" s="1090"/>
      <c r="L111" s="1142"/>
      <c r="M111" s="1092">
        <f t="shared" si="21"/>
        <v>0</v>
      </c>
      <c r="N111" s="1090"/>
      <c r="O111" s="1090"/>
      <c r="P111" s="1090"/>
      <c r="Q111" s="1142"/>
      <c r="R111" s="1456"/>
      <c r="S111" s="800"/>
    </row>
    <row r="112" spans="1:19" ht="24" x14ac:dyDescent="0.25">
      <c r="A112" s="46" t="s">
        <v>739</v>
      </c>
      <c r="B112" s="1296" t="s">
        <v>809</v>
      </c>
      <c r="C112" s="1092">
        <f t="shared" si="19"/>
        <v>5296.5999999999995</v>
      </c>
      <c r="D112" s="1451">
        <v>217.2</v>
      </c>
      <c r="E112" s="1451">
        <v>457.2</v>
      </c>
      <c r="F112" s="1451">
        <v>4622.2</v>
      </c>
      <c r="G112" s="1459"/>
      <c r="H112" s="1092">
        <f t="shared" si="20"/>
        <v>5296.5999999999995</v>
      </c>
      <c r="I112" s="1451">
        <v>217.2</v>
      </c>
      <c r="J112" s="1451">
        <v>457.2</v>
      </c>
      <c r="K112" s="1090">
        <v>4622.2</v>
      </c>
      <c r="L112" s="1142"/>
      <c r="M112" s="1092">
        <f t="shared" si="21"/>
        <v>0</v>
      </c>
      <c r="N112" s="1090"/>
      <c r="O112" s="1090"/>
      <c r="P112" s="1090"/>
      <c r="Q112" s="1142"/>
      <c r="R112" s="1456"/>
      <c r="S112" s="800"/>
    </row>
    <row r="113" spans="1:19" x14ac:dyDescent="0.25">
      <c r="A113" s="46" t="s">
        <v>740</v>
      </c>
      <c r="B113" s="1460" t="s">
        <v>741</v>
      </c>
      <c r="C113" s="1092">
        <f t="shared" si="19"/>
        <v>1714</v>
      </c>
      <c r="D113" s="1451">
        <v>84</v>
      </c>
      <c r="E113" s="1451">
        <v>1630</v>
      </c>
      <c r="F113" s="1451"/>
      <c r="G113" s="1459"/>
      <c r="H113" s="1092">
        <f t="shared" si="20"/>
        <v>1714</v>
      </c>
      <c r="I113" s="1451">
        <v>84</v>
      </c>
      <c r="J113" s="1451">
        <v>1630</v>
      </c>
      <c r="K113" s="1090"/>
      <c r="L113" s="1142"/>
      <c r="M113" s="1092">
        <f t="shared" si="21"/>
        <v>0</v>
      </c>
      <c r="N113" s="1090"/>
      <c r="O113" s="1090"/>
      <c r="P113" s="1090"/>
      <c r="Q113" s="1142"/>
      <c r="R113" s="1456"/>
      <c r="S113" s="800"/>
    </row>
    <row r="114" spans="1:19" ht="24" x14ac:dyDescent="0.25">
      <c r="A114" s="46" t="s">
        <v>742</v>
      </c>
      <c r="B114" s="1460" t="s">
        <v>743</v>
      </c>
      <c r="C114" s="1092">
        <f t="shared" si="19"/>
        <v>2692.1</v>
      </c>
      <c r="D114" s="1451">
        <v>110.4</v>
      </c>
      <c r="E114" s="1451">
        <v>51.7</v>
      </c>
      <c r="F114" s="1451">
        <v>2530</v>
      </c>
      <c r="G114" s="1459"/>
      <c r="H114" s="1092">
        <f t="shared" si="20"/>
        <v>2692.1</v>
      </c>
      <c r="I114" s="1451">
        <v>110.4</v>
      </c>
      <c r="J114" s="1451">
        <v>51.7</v>
      </c>
      <c r="K114" s="1090">
        <v>2530</v>
      </c>
      <c r="L114" s="1142"/>
      <c r="M114" s="1092">
        <f t="shared" si="21"/>
        <v>0</v>
      </c>
      <c r="N114" s="1090"/>
      <c r="O114" s="1090"/>
      <c r="P114" s="1090"/>
      <c r="Q114" s="1142"/>
      <c r="R114" s="1456"/>
      <c r="S114" s="800"/>
    </row>
    <row r="115" spans="1:19" ht="36" x14ac:dyDescent="0.25">
      <c r="A115" s="46" t="s">
        <v>744</v>
      </c>
      <c r="B115" s="1460" t="s">
        <v>810</v>
      </c>
      <c r="C115" s="1092">
        <f t="shared" si="19"/>
        <v>1570.7</v>
      </c>
      <c r="D115" s="1451">
        <v>64.400000000000006</v>
      </c>
      <c r="E115" s="1451">
        <v>1506.3</v>
      </c>
      <c r="F115" s="1451"/>
      <c r="G115" s="1459"/>
      <c r="H115" s="1092">
        <f t="shared" si="20"/>
        <v>1570.6999999999998</v>
      </c>
      <c r="I115" s="1451">
        <v>64.400000000000006</v>
      </c>
      <c r="J115" s="1451">
        <v>30.2</v>
      </c>
      <c r="K115" s="1090">
        <v>1476.1</v>
      </c>
      <c r="L115" s="1142"/>
      <c r="M115" s="1092">
        <f t="shared" si="21"/>
        <v>0</v>
      </c>
      <c r="N115" s="1090"/>
      <c r="O115" s="1090"/>
      <c r="P115" s="1090"/>
      <c r="Q115" s="1142"/>
      <c r="R115" s="1456"/>
      <c r="S115" s="800"/>
    </row>
    <row r="116" spans="1:19" ht="36" x14ac:dyDescent="0.25">
      <c r="A116" s="46" t="s">
        <v>745</v>
      </c>
      <c r="B116" s="1460" t="s">
        <v>811</v>
      </c>
      <c r="C116" s="1092">
        <f t="shared" si="19"/>
        <v>0</v>
      </c>
      <c r="D116" s="1451">
        <v>0</v>
      </c>
      <c r="E116" s="1451"/>
      <c r="F116" s="1451"/>
      <c r="G116" s="1459"/>
      <c r="H116" s="1092"/>
      <c r="I116" s="1451"/>
      <c r="J116" s="1451"/>
      <c r="K116" s="1090"/>
      <c r="L116" s="1142"/>
      <c r="M116" s="1092"/>
      <c r="N116" s="1090"/>
      <c r="O116" s="1090"/>
      <c r="P116" s="1090"/>
      <c r="Q116" s="1142"/>
      <c r="R116" s="1456"/>
      <c r="S116" s="800"/>
    </row>
    <row r="117" spans="1:19" ht="28.5" customHeight="1" thickBot="1" x14ac:dyDescent="0.3">
      <c r="A117" s="1562"/>
      <c r="B117" s="922" t="s">
        <v>131</v>
      </c>
      <c r="C117" s="1461">
        <f>SUM(D117:G117)</f>
        <v>365921.15</v>
      </c>
      <c r="D117" s="1462">
        <f>D83+D87+D95+D101+D103+D107+D108+D109+D110+D111+D112+D113+D114+D115+D116</f>
        <v>102357.34999999999</v>
      </c>
      <c r="E117" s="1462">
        <f>E83+E87+E95+E101+E103+E107+E108+E109+E110+E111+E112+E113+E114+E115+E116</f>
        <v>249185.50000000006</v>
      </c>
      <c r="F117" s="1462">
        <f>F83+F87+F95+F101+F103+F107+F108+F109+F110+F111+F112+F113+F114+F115+F116</f>
        <v>14378.3</v>
      </c>
      <c r="G117" s="1462">
        <f>G83+G87+G95+G101+G103+G107+G108+G109+G110+G111+G112+G113+G114+G115+G116</f>
        <v>0</v>
      </c>
      <c r="H117" s="1461">
        <f>SUM(I117:L117)</f>
        <v>358804.68000000005</v>
      </c>
      <c r="I117" s="1462">
        <f>I83+I87+I95+I101+I103+I107+I108+I109+I110+I111+I112+I113+I114+I115+I116</f>
        <v>102427.34999999999</v>
      </c>
      <c r="J117" s="1462">
        <f>J83+J87+J95+J101+J103+J107+J108+J109+J110+J111+J112+J113+J114+J115+J116</f>
        <v>240522.93000000005</v>
      </c>
      <c r="K117" s="1462">
        <f>K83+K87+K95+K101+K103+K107+K108+K109+K110+K111+K112+K113+K114+K115+K116</f>
        <v>15854.4</v>
      </c>
      <c r="L117" s="1462">
        <f>L83+L87+L95+L101+L103+L107+L108+L109+L110+L111+L112+L113+L114+L115+L116</f>
        <v>0</v>
      </c>
      <c r="M117" s="1461">
        <f>SUM(N117:Q117)</f>
        <v>63338.8</v>
      </c>
      <c r="N117" s="1462">
        <f>N83+N87+N95+N101+N103+N107+N108+N109+N110+N111+N112+N113+N114+N115+N116</f>
        <v>25177.899999999998</v>
      </c>
      <c r="O117" s="1462">
        <f>O83+O87+O95+O101+O103+O107+O108+O109+O110+O111+O112+O113+O114+O115+O116</f>
        <v>37562.100000000006</v>
      </c>
      <c r="P117" s="1462">
        <f>P83+P87+P95+P101+P103+P107+P108+P109+P110+P111+P112+P113+P114+P115+P116</f>
        <v>0</v>
      </c>
      <c r="Q117" s="1462">
        <f>Q83+Q87+Q95+Q101+Q103+Q107+Q108+Q109+Q110+Q111+Q112+Q113+Q114+Q115+Q116</f>
        <v>598.79999999999995</v>
      </c>
      <c r="R117" s="1462">
        <f>R83+R87+R95+R101+R103+R107+R108+R109+R111+R112+R113+R114+R115+R116</f>
        <v>0</v>
      </c>
      <c r="S117" s="800"/>
    </row>
    <row r="118" spans="1:19" ht="30" customHeight="1" thickBot="1" x14ac:dyDescent="0.3">
      <c r="A118" s="1866" t="s">
        <v>343</v>
      </c>
      <c r="B118" s="1867"/>
      <c r="C118" s="1867"/>
      <c r="D118" s="1867"/>
      <c r="E118" s="1867"/>
      <c r="F118" s="1867"/>
      <c r="G118" s="1867"/>
      <c r="H118" s="1867"/>
      <c r="I118" s="1867"/>
      <c r="J118" s="1867"/>
      <c r="K118" s="1867"/>
      <c r="L118" s="1867"/>
      <c r="M118" s="1867"/>
      <c r="N118" s="1867"/>
      <c r="O118" s="1867"/>
      <c r="P118" s="1867"/>
      <c r="Q118" s="1867"/>
      <c r="R118" s="1869"/>
      <c r="S118" s="1293" t="s">
        <v>364</v>
      </c>
    </row>
    <row r="119" spans="1:19" ht="36" x14ac:dyDescent="0.25">
      <c r="A119" s="1559" t="s">
        <v>167</v>
      </c>
      <c r="B119" s="1427" t="s">
        <v>451</v>
      </c>
      <c r="C119" s="1244">
        <v>0</v>
      </c>
      <c r="D119" s="1245">
        <v>0</v>
      </c>
      <c r="E119" s="1245">
        <v>0</v>
      </c>
      <c r="F119" s="1245">
        <v>0</v>
      </c>
      <c r="G119" s="1246">
        <v>0</v>
      </c>
      <c r="H119" s="1244">
        <v>0</v>
      </c>
      <c r="I119" s="1245">
        <v>0</v>
      </c>
      <c r="J119" s="1245">
        <v>0</v>
      </c>
      <c r="K119" s="1245">
        <v>0</v>
      </c>
      <c r="L119" s="1246">
        <v>0</v>
      </c>
      <c r="M119" s="1244">
        <v>0</v>
      </c>
      <c r="N119" s="1245">
        <v>0</v>
      </c>
      <c r="O119" s="1245">
        <v>0</v>
      </c>
      <c r="P119" s="1245">
        <v>0</v>
      </c>
      <c r="Q119" s="1246">
        <v>0</v>
      </c>
      <c r="R119" s="1290"/>
      <c r="S119" s="800"/>
    </row>
    <row r="120" spans="1:19" ht="36.75" x14ac:dyDescent="0.25">
      <c r="A120" s="1274" t="s">
        <v>168</v>
      </c>
      <c r="B120" s="1291" t="s">
        <v>453</v>
      </c>
      <c r="C120" s="1198">
        <v>0</v>
      </c>
      <c r="D120" s="1199">
        <v>0</v>
      </c>
      <c r="E120" s="1199">
        <v>0</v>
      </c>
      <c r="F120" s="1199">
        <v>0</v>
      </c>
      <c r="G120" s="1200">
        <v>0</v>
      </c>
      <c r="H120" s="1198">
        <v>0</v>
      </c>
      <c r="I120" s="1199">
        <v>0</v>
      </c>
      <c r="J120" s="1199">
        <v>0</v>
      </c>
      <c r="K120" s="1199">
        <v>0</v>
      </c>
      <c r="L120" s="1200">
        <v>0</v>
      </c>
      <c r="M120" s="1198">
        <v>0</v>
      </c>
      <c r="N120" s="1199">
        <v>0</v>
      </c>
      <c r="O120" s="1199">
        <v>0</v>
      </c>
      <c r="P120" s="1199">
        <v>0</v>
      </c>
      <c r="Q120" s="1200">
        <v>0</v>
      </c>
      <c r="R120" s="1292"/>
      <c r="S120" s="800"/>
    </row>
    <row r="121" spans="1:19" ht="36.75" x14ac:dyDescent="0.25">
      <c r="A121" s="324">
        <v>3</v>
      </c>
      <c r="B121" s="937" t="s">
        <v>456</v>
      </c>
      <c r="C121" s="1061">
        <f>SUM(D121:G121)</f>
        <v>150</v>
      </c>
      <c r="D121" s="795">
        <f>SUM(D122:D124)</f>
        <v>150</v>
      </c>
      <c r="E121" s="795">
        <f>SUM(E122:E124)</f>
        <v>0</v>
      </c>
      <c r="F121" s="795">
        <f>SUM(F122:F124)</f>
        <v>0</v>
      </c>
      <c r="G121" s="1076">
        <f>SUM(G122:G124)</f>
        <v>0</v>
      </c>
      <c r="H121" s="1061">
        <f>SUM(I121:L121)</f>
        <v>150</v>
      </c>
      <c r="I121" s="795">
        <f>SUM(I122:I124)</f>
        <v>150</v>
      </c>
      <c r="J121" s="795">
        <f>SUM(J122:J124)</f>
        <v>0</v>
      </c>
      <c r="K121" s="795">
        <f>SUM(K122:K124)</f>
        <v>0</v>
      </c>
      <c r="L121" s="1076">
        <f>SUM(L122:L124)</f>
        <v>0</v>
      </c>
      <c r="M121" s="1061">
        <f>SUM(N121:Q121)</f>
        <v>0</v>
      </c>
      <c r="N121" s="795">
        <f>SUM(N122:N124)</f>
        <v>0</v>
      </c>
      <c r="O121" s="795">
        <f>SUM(O122:O124)</f>
        <v>0</v>
      </c>
      <c r="P121" s="795">
        <f>SUM(P122:P124)</f>
        <v>0</v>
      </c>
      <c r="Q121" s="1076">
        <f>SUM(Q122:Q124)</f>
        <v>0</v>
      </c>
      <c r="R121" s="939"/>
      <c r="S121" s="800"/>
    </row>
    <row r="122" spans="1:19" ht="60.75" x14ac:dyDescent="0.25">
      <c r="A122" s="1552" t="s">
        <v>724</v>
      </c>
      <c r="B122" s="938" t="s">
        <v>812</v>
      </c>
      <c r="C122" s="1058">
        <f>D122+E122+F122</f>
        <v>100</v>
      </c>
      <c r="D122" s="794">
        <v>100</v>
      </c>
      <c r="E122" s="794"/>
      <c r="F122" s="794"/>
      <c r="G122" s="1075"/>
      <c r="H122" s="1058">
        <f>I122+J122+K122</f>
        <v>100</v>
      </c>
      <c r="I122" s="794">
        <v>100</v>
      </c>
      <c r="J122" s="794"/>
      <c r="K122" s="794"/>
      <c r="L122" s="1075"/>
      <c r="M122" s="1058">
        <f>N122+O122+P122</f>
        <v>0</v>
      </c>
      <c r="N122" s="794"/>
      <c r="O122" s="794"/>
      <c r="P122" s="794"/>
      <c r="Q122" s="1075"/>
      <c r="R122" s="940"/>
      <c r="S122" s="800"/>
    </row>
    <row r="123" spans="1:19" ht="60.75" x14ac:dyDescent="0.25">
      <c r="A123" s="118" t="s">
        <v>724</v>
      </c>
      <c r="B123" s="938" t="s">
        <v>458</v>
      </c>
      <c r="C123" s="1058">
        <f>D123</f>
        <v>40</v>
      </c>
      <c r="D123" s="794">
        <v>40</v>
      </c>
      <c r="E123" s="794"/>
      <c r="F123" s="794"/>
      <c r="G123" s="1075"/>
      <c r="H123" s="1058">
        <f>I123</f>
        <v>40</v>
      </c>
      <c r="I123" s="794">
        <v>40</v>
      </c>
      <c r="J123" s="794"/>
      <c r="K123" s="794"/>
      <c r="L123" s="1075"/>
      <c r="M123" s="1058">
        <f>N123</f>
        <v>0</v>
      </c>
      <c r="N123" s="794"/>
      <c r="O123" s="794"/>
      <c r="P123" s="794"/>
      <c r="Q123" s="1075"/>
      <c r="R123" s="940"/>
      <c r="S123" s="800"/>
    </row>
    <row r="124" spans="1:19" ht="36.75" x14ac:dyDescent="0.25">
      <c r="A124" s="118" t="s">
        <v>725</v>
      </c>
      <c r="B124" s="938" t="s">
        <v>460</v>
      </c>
      <c r="C124" s="1058">
        <f>D124</f>
        <v>10</v>
      </c>
      <c r="D124" s="794">
        <v>10</v>
      </c>
      <c r="E124" s="794"/>
      <c r="F124" s="794"/>
      <c r="G124" s="1075"/>
      <c r="H124" s="1058">
        <f>I124</f>
        <v>10</v>
      </c>
      <c r="I124" s="794">
        <v>10</v>
      </c>
      <c r="J124" s="794"/>
      <c r="K124" s="794"/>
      <c r="L124" s="1075"/>
      <c r="M124" s="1058">
        <f>N124</f>
        <v>0</v>
      </c>
      <c r="N124" s="794"/>
      <c r="O124" s="794"/>
      <c r="P124" s="794"/>
      <c r="Q124" s="1075"/>
      <c r="R124" s="940"/>
      <c r="S124" s="800"/>
    </row>
    <row r="125" spans="1:19" ht="15.75" thickBot="1" x14ac:dyDescent="0.3">
      <c r="A125" s="904"/>
      <c r="B125" s="922" t="s">
        <v>131</v>
      </c>
      <c r="C125" s="1004">
        <f>SUM(D125:G125)</f>
        <v>150</v>
      </c>
      <c r="D125" s="1175">
        <f>D119+D120+D121</f>
        <v>150</v>
      </c>
      <c r="E125" s="1175">
        <f>E119+E120+E121</f>
        <v>0</v>
      </c>
      <c r="F125" s="1175">
        <f>F119+F120+F121</f>
        <v>0</v>
      </c>
      <c r="G125" s="1175">
        <f>G119+G120+G121</f>
        <v>0</v>
      </c>
      <c r="H125" s="1004">
        <f>SUM(I125:L125)</f>
        <v>150</v>
      </c>
      <c r="I125" s="1175">
        <f>I119+I120+I121</f>
        <v>150</v>
      </c>
      <c r="J125" s="1175">
        <f>J119+J120+J121</f>
        <v>0</v>
      </c>
      <c r="K125" s="1175">
        <f>K119+K120+K121</f>
        <v>0</v>
      </c>
      <c r="L125" s="1175">
        <f>L119+L120+L121</f>
        <v>0</v>
      </c>
      <c r="M125" s="1004">
        <f>SUM(N125:Q125)</f>
        <v>0</v>
      </c>
      <c r="N125" s="1175">
        <f>N119+N120+N121</f>
        <v>0</v>
      </c>
      <c r="O125" s="1175">
        <f>O119+O120+O121</f>
        <v>0</v>
      </c>
      <c r="P125" s="1175">
        <f>P119+P120+P121</f>
        <v>0</v>
      </c>
      <c r="Q125" s="1175">
        <f>Q119+Q120+Q121</f>
        <v>0</v>
      </c>
      <c r="R125" s="941">
        <f>M125/C125*100</f>
        <v>0</v>
      </c>
      <c r="S125" s="800"/>
    </row>
    <row r="126" spans="1:19" ht="30" customHeight="1" thickBot="1" x14ac:dyDescent="0.3">
      <c r="A126" s="1870" t="s">
        <v>479</v>
      </c>
      <c r="B126" s="1871"/>
      <c r="C126" s="1871"/>
      <c r="D126" s="1871"/>
      <c r="E126" s="1871"/>
      <c r="F126" s="1871"/>
      <c r="G126" s="1871"/>
      <c r="H126" s="1871"/>
      <c r="I126" s="1871"/>
      <c r="J126" s="1871"/>
      <c r="K126" s="1871"/>
      <c r="L126" s="1871"/>
      <c r="M126" s="1871"/>
      <c r="N126" s="1871"/>
      <c r="O126" s="1871"/>
      <c r="P126" s="1871"/>
      <c r="Q126" s="1871"/>
      <c r="R126" s="1872"/>
      <c r="S126" s="1293" t="s">
        <v>364</v>
      </c>
    </row>
    <row r="127" spans="1:19" ht="60" x14ac:dyDescent="0.25">
      <c r="A127" s="1557">
        <v>1</v>
      </c>
      <c r="B127" s="1429" t="s">
        <v>813</v>
      </c>
      <c r="C127" s="1430">
        <f>SUM(D127:G127)</f>
        <v>606</v>
      </c>
      <c r="D127" s="1431">
        <f>D128+D129</f>
        <v>606</v>
      </c>
      <c r="E127" s="1431">
        <f>E128+E129</f>
        <v>0</v>
      </c>
      <c r="F127" s="1431">
        <f>F128+F129</f>
        <v>0</v>
      </c>
      <c r="G127" s="1431">
        <f>G128+G129</f>
        <v>0</v>
      </c>
      <c r="H127" s="1430">
        <f>SUM(I127:L127)</f>
        <v>426</v>
      </c>
      <c r="I127" s="1431">
        <f>I128+I129</f>
        <v>426</v>
      </c>
      <c r="J127" s="1431">
        <f>J128+J129</f>
        <v>0</v>
      </c>
      <c r="K127" s="1431">
        <f>K128+K129</f>
        <v>0</v>
      </c>
      <c r="L127" s="1431">
        <f>L128+L129</f>
        <v>0</v>
      </c>
      <c r="M127" s="1430">
        <f>SUM(N127:Q127)</f>
        <v>106.5</v>
      </c>
      <c r="N127" s="1431">
        <f>N128+N129</f>
        <v>106.5</v>
      </c>
      <c r="O127" s="1431">
        <f>O128+O129</f>
        <v>0</v>
      </c>
      <c r="P127" s="1431">
        <f>P128+P129</f>
        <v>0</v>
      </c>
      <c r="Q127" s="1431">
        <f>Q128+Q129</f>
        <v>0</v>
      </c>
      <c r="R127" s="1432"/>
      <c r="S127" s="800"/>
    </row>
    <row r="128" spans="1:19" ht="36" x14ac:dyDescent="0.25">
      <c r="A128" s="336" t="s">
        <v>26</v>
      </c>
      <c r="B128" s="209" t="s">
        <v>472</v>
      </c>
      <c r="C128" s="1187">
        <f>D128+E128+F128+G128</f>
        <v>446</v>
      </c>
      <c r="D128" s="1188">
        <v>446</v>
      </c>
      <c r="E128" s="1188"/>
      <c r="F128" s="1188"/>
      <c r="G128" s="1189"/>
      <c r="H128" s="1187">
        <f>I128+J128+K128+L128</f>
        <v>426</v>
      </c>
      <c r="I128" s="1188">
        <v>426</v>
      </c>
      <c r="J128" s="1188"/>
      <c r="K128" s="1188"/>
      <c r="L128" s="1189"/>
      <c r="M128" s="1187">
        <f>N128+O128+P128+Q128</f>
        <v>106.5</v>
      </c>
      <c r="N128" s="1188">
        <v>106.5</v>
      </c>
      <c r="O128" s="1188"/>
      <c r="P128" s="1188"/>
      <c r="Q128" s="1189"/>
      <c r="R128" s="949"/>
      <c r="S128" s="800"/>
    </row>
    <row r="129" spans="1:19" ht="36" x14ac:dyDescent="0.25">
      <c r="A129" s="1558" t="s">
        <v>27</v>
      </c>
      <c r="B129" s="209" t="s">
        <v>472</v>
      </c>
      <c r="C129" s="1187">
        <f>D129+E129+F129+G129</f>
        <v>160</v>
      </c>
      <c r="D129" s="1188">
        <v>160</v>
      </c>
      <c r="E129" s="1188"/>
      <c r="F129" s="1188"/>
      <c r="G129" s="1189"/>
      <c r="H129" s="1187">
        <f>I129+J129+K129+L129</f>
        <v>0</v>
      </c>
      <c r="I129" s="1188">
        <v>0</v>
      </c>
      <c r="J129" s="1188"/>
      <c r="K129" s="1188"/>
      <c r="L129" s="1189"/>
      <c r="M129" s="1187">
        <f>N129+O129+P129+Q129</f>
        <v>0</v>
      </c>
      <c r="N129" s="1188"/>
      <c r="O129" s="1188"/>
      <c r="P129" s="1188"/>
      <c r="Q129" s="1428"/>
      <c r="R129" s="949"/>
      <c r="S129" s="800"/>
    </row>
    <row r="130" spans="1:19" ht="60" x14ac:dyDescent="0.25">
      <c r="A130" s="1504">
        <v>2</v>
      </c>
      <c r="B130" s="1433" t="s">
        <v>473</v>
      </c>
      <c r="C130" s="1143">
        <f t="shared" ref="C130:C135" si="22">SUM(D130:G130)</f>
        <v>117.5</v>
      </c>
      <c r="D130" s="1434">
        <f>D131+D132</f>
        <v>77.5</v>
      </c>
      <c r="E130" s="1434">
        <f>E131+E132</f>
        <v>40</v>
      </c>
      <c r="F130" s="1434">
        <f>F131+F132</f>
        <v>0</v>
      </c>
      <c r="G130" s="1434">
        <f>G131+G132</f>
        <v>0</v>
      </c>
      <c r="H130" s="1143">
        <f t="shared" ref="H130:H135" si="23">SUM(I130:L130)</f>
        <v>178.3</v>
      </c>
      <c r="I130" s="1434">
        <f>I131+I132</f>
        <v>138.30000000000001</v>
      </c>
      <c r="J130" s="1434">
        <f>J131+J132</f>
        <v>40</v>
      </c>
      <c r="K130" s="1434">
        <f>K131+K132</f>
        <v>0</v>
      </c>
      <c r="L130" s="1434">
        <f>L131+L132</f>
        <v>0</v>
      </c>
      <c r="M130" s="1143">
        <f t="shared" ref="M130:M135" si="24">SUM(N130:Q130)</f>
        <v>137.30000000000001</v>
      </c>
      <c r="N130" s="1434">
        <f>N131+N132</f>
        <v>137.30000000000001</v>
      </c>
      <c r="O130" s="1434">
        <f>O131+O132</f>
        <v>0</v>
      </c>
      <c r="P130" s="1434">
        <f>P131+P132</f>
        <v>0</v>
      </c>
      <c r="Q130" s="1434">
        <f>Q131+Q132</f>
        <v>0</v>
      </c>
      <c r="R130" s="1436"/>
      <c r="S130" s="800"/>
    </row>
    <row r="131" spans="1:19" ht="48" x14ac:dyDescent="0.25">
      <c r="A131" s="261" t="s">
        <v>34</v>
      </c>
      <c r="B131" s="209" t="s">
        <v>475</v>
      </c>
      <c r="C131" s="1187">
        <f t="shared" si="22"/>
        <v>40.5</v>
      </c>
      <c r="D131" s="1065">
        <v>0.5</v>
      </c>
      <c r="E131" s="1065">
        <v>40</v>
      </c>
      <c r="F131" s="1065"/>
      <c r="G131" s="1180"/>
      <c r="H131" s="1187">
        <f t="shared" si="23"/>
        <v>40.5</v>
      </c>
      <c r="I131" s="1065">
        <v>0.5</v>
      </c>
      <c r="J131" s="1065">
        <v>40</v>
      </c>
      <c r="K131" s="1065"/>
      <c r="L131" s="1180"/>
      <c r="M131" s="1187">
        <f t="shared" si="24"/>
        <v>0</v>
      </c>
      <c r="N131" s="1065"/>
      <c r="O131" s="1065"/>
      <c r="P131" s="1065"/>
      <c r="Q131" s="1180"/>
      <c r="R131" s="950"/>
      <c r="S131" s="800"/>
    </row>
    <row r="132" spans="1:19" ht="60" x14ac:dyDescent="0.25">
      <c r="A132" s="261" t="s">
        <v>115</v>
      </c>
      <c r="B132" s="209" t="s">
        <v>474</v>
      </c>
      <c r="C132" s="1187">
        <f t="shared" si="22"/>
        <v>77</v>
      </c>
      <c r="D132" s="1065">
        <v>77</v>
      </c>
      <c r="E132" s="1065"/>
      <c r="F132" s="1065"/>
      <c r="G132" s="1180"/>
      <c r="H132" s="1187">
        <f t="shared" si="23"/>
        <v>137.80000000000001</v>
      </c>
      <c r="I132" s="1065">
        <v>137.80000000000001</v>
      </c>
      <c r="J132" s="1065"/>
      <c r="K132" s="1065"/>
      <c r="L132" s="1180"/>
      <c r="M132" s="1187">
        <f t="shared" si="24"/>
        <v>137.30000000000001</v>
      </c>
      <c r="N132" s="1065">
        <v>137.30000000000001</v>
      </c>
      <c r="O132" s="1065"/>
      <c r="P132" s="1065"/>
      <c r="Q132" s="1180"/>
      <c r="R132" s="950"/>
      <c r="S132" s="800"/>
    </row>
    <row r="133" spans="1:19" ht="48" x14ac:dyDescent="0.25">
      <c r="A133" s="1504">
        <v>3</v>
      </c>
      <c r="B133" s="1433" t="s">
        <v>476</v>
      </c>
      <c r="C133" s="1143">
        <f t="shared" si="22"/>
        <v>0.5</v>
      </c>
      <c r="D133" s="1434">
        <f>SUM(D134)</f>
        <v>0.5</v>
      </c>
      <c r="E133" s="1434">
        <f>SUM(E134)</f>
        <v>0</v>
      </c>
      <c r="F133" s="1434">
        <f>SUM(F134)</f>
        <v>0</v>
      </c>
      <c r="G133" s="1435">
        <f>SUM(G134)</f>
        <v>0</v>
      </c>
      <c r="H133" s="1143">
        <f t="shared" si="23"/>
        <v>0.5</v>
      </c>
      <c r="I133" s="1434">
        <f>SUM(I134)</f>
        <v>0.5</v>
      </c>
      <c r="J133" s="1434">
        <f>SUM(J134)</f>
        <v>0</v>
      </c>
      <c r="K133" s="1434">
        <f>SUM(K134)</f>
        <v>0</v>
      </c>
      <c r="L133" s="1435">
        <f>SUM(L134)</f>
        <v>0</v>
      </c>
      <c r="M133" s="1143">
        <f t="shared" si="24"/>
        <v>0</v>
      </c>
      <c r="N133" s="1434">
        <f>SUM(N134)</f>
        <v>0</v>
      </c>
      <c r="O133" s="1434">
        <f>SUM(O134)</f>
        <v>0</v>
      </c>
      <c r="P133" s="1434">
        <f>SUM(P134)</f>
        <v>0</v>
      </c>
      <c r="Q133" s="1435">
        <f>SUM(Q134)</f>
        <v>0</v>
      </c>
      <c r="R133" s="1436"/>
      <c r="S133" s="1437"/>
    </row>
    <row r="134" spans="1:19" ht="48" x14ac:dyDescent="0.25">
      <c r="A134" s="261" t="s">
        <v>40</v>
      </c>
      <c r="B134" s="209" t="s">
        <v>814</v>
      </c>
      <c r="C134" s="1187">
        <f t="shared" si="22"/>
        <v>0.5</v>
      </c>
      <c r="D134" s="1065">
        <v>0.5</v>
      </c>
      <c r="E134" s="1065"/>
      <c r="F134" s="1065"/>
      <c r="G134" s="1180"/>
      <c r="H134" s="1187">
        <f t="shared" si="23"/>
        <v>0.5</v>
      </c>
      <c r="I134" s="1065">
        <v>0.5</v>
      </c>
      <c r="J134" s="1065"/>
      <c r="K134" s="1065"/>
      <c r="L134" s="1180"/>
      <c r="M134" s="1187">
        <f t="shared" si="24"/>
        <v>0</v>
      </c>
      <c r="N134" s="1065"/>
      <c r="O134" s="1065"/>
      <c r="P134" s="1065"/>
      <c r="Q134" s="1180"/>
      <c r="R134" s="950"/>
      <c r="S134" s="800"/>
    </row>
    <row r="135" spans="1:19" ht="15.75" thickBot="1" x14ac:dyDescent="0.3">
      <c r="A135" s="946"/>
      <c r="B135" s="907" t="s">
        <v>102</v>
      </c>
      <c r="C135" s="1004">
        <f t="shared" si="22"/>
        <v>724</v>
      </c>
      <c r="D135" s="1175">
        <f>D127+D130+D133</f>
        <v>684</v>
      </c>
      <c r="E135" s="1175">
        <f>E127+E130+E133</f>
        <v>40</v>
      </c>
      <c r="F135" s="1175">
        <f>F127+F130+F133</f>
        <v>0</v>
      </c>
      <c r="G135" s="1175">
        <f>G127+G130+G133</f>
        <v>0</v>
      </c>
      <c r="H135" s="1004">
        <f t="shared" si="23"/>
        <v>604.79999999999995</v>
      </c>
      <c r="I135" s="1175">
        <f>I127+I130+I133</f>
        <v>564.79999999999995</v>
      </c>
      <c r="J135" s="1175">
        <f>J127+J130+J133</f>
        <v>40</v>
      </c>
      <c r="K135" s="1175">
        <f>K127+K130+K133</f>
        <v>0</v>
      </c>
      <c r="L135" s="1175">
        <f>L127+L130+L133</f>
        <v>0</v>
      </c>
      <c r="M135" s="1004">
        <f t="shared" si="24"/>
        <v>243.8</v>
      </c>
      <c r="N135" s="1175">
        <f>N127+N130+N133</f>
        <v>243.8</v>
      </c>
      <c r="O135" s="1175">
        <f>O127+O130+O133</f>
        <v>0</v>
      </c>
      <c r="P135" s="1175">
        <f>P127+P130+P133</f>
        <v>0</v>
      </c>
      <c r="Q135" s="1175">
        <f>Q127+Q130+Q133</f>
        <v>0</v>
      </c>
      <c r="R135" s="951">
        <f>M135/C135*100</f>
        <v>33.674033149171272</v>
      </c>
      <c r="S135" s="800"/>
    </row>
    <row r="136" spans="1:19" ht="32.25" customHeight="1" thickBot="1" x14ac:dyDescent="0.3">
      <c r="A136" s="1873" t="s">
        <v>789</v>
      </c>
      <c r="B136" s="1874"/>
      <c r="C136" s="1874"/>
      <c r="D136" s="1874"/>
      <c r="E136" s="1874"/>
      <c r="F136" s="1874"/>
      <c r="G136" s="1874"/>
      <c r="H136" s="1874"/>
      <c r="I136" s="1874"/>
      <c r="J136" s="1874"/>
      <c r="K136" s="1874"/>
      <c r="L136" s="1874"/>
      <c r="M136" s="1874"/>
      <c r="N136" s="1874"/>
      <c r="O136" s="1874"/>
      <c r="P136" s="1874"/>
      <c r="Q136" s="1874"/>
      <c r="R136" s="1875"/>
      <c r="S136" s="1293" t="s">
        <v>364</v>
      </c>
    </row>
    <row r="137" spans="1:19" ht="36" x14ac:dyDescent="0.25">
      <c r="A137" s="1554" t="s">
        <v>167</v>
      </c>
      <c r="B137" s="1528" t="s">
        <v>467</v>
      </c>
      <c r="C137" s="1442">
        <f t="shared" ref="C137:C142" si="25">SUM(D137:G137)</f>
        <v>10</v>
      </c>
      <c r="D137" s="1443">
        <f>SUM(D138:D140)</f>
        <v>10</v>
      </c>
      <c r="E137" s="1443">
        <f>SUM(E138:E140)</f>
        <v>0</v>
      </c>
      <c r="F137" s="1443">
        <f>SUM(F138:F140)</f>
        <v>0</v>
      </c>
      <c r="G137" s="1444">
        <f>SUM(G138:G140)</f>
        <v>0</v>
      </c>
      <c r="H137" s="1442">
        <f>SUM(I137:L137)</f>
        <v>10</v>
      </c>
      <c r="I137" s="1443">
        <f>SUM(I138:I140)</f>
        <v>10</v>
      </c>
      <c r="J137" s="1443">
        <f>SUM(J138:J140)</f>
        <v>0</v>
      </c>
      <c r="K137" s="1443">
        <f>SUM(K138:K140)</f>
        <v>0</v>
      </c>
      <c r="L137" s="1444">
        <f>SUM(L138:L140)</f>
        <v>0</v>
      </c>
      <c r="M137" s="1442">
        <f>SUM(N137:Q137)</f>
        <v>0</v>
      </c>
      <c r="N137" s="1443">
        <f>SUM(N138:N140)</f>
        <v>0</v>
      </c>
      <c r="O137" s="1443">
        <f>SUM(O138:O140)</f>
        <v>0</v>
      </c>
      <c r="P137" s="1443">
        <f>SUM(P138:P140)</f>
        <v>0</v>
      </c>
      <c r="Q137" s="1444">
        <f>SUM(Q138:Q140)</f>
        <v>0</v>
      </c>
      <c r="R137" s="1529"/>
      <c r="S137" s="800"/>
    </row>
    <row r="138" spans="1:19" ht="48" x14ac:dyDescent="0.25">
      <c r="A138" s="1555" t="s">
        <v>26</v>
      </c>
      <c r="B138" s="954" t="s">
        <v>815</v>
      </c>
      <c r="C138" s="992">
        <f t="shared" si="25"/>
        <v>0</v>
      </c>
      <c r="D138" s="1065">
        <v>0</v>
      </c>
      <c r="E138" s="1065"/>
      <c r="F138" s="1065"/>
      <c r="G138" s="1180"/>
      <c r="H138" s="992">
        <f>SUM(I138:L138)</f>
        <v>0</v>
      </c>
      <c r="I138" s="1065"/>
      <c r="J138" s="1065"/>
      <c r="K138" s="1065"/>
      <c r="L138" s="1180"/>
      <c r="M138" s="992">
        <f>SUM(N138:Q138)</f>
        <v>0</v>
      </c>
      <c r="N138" s="1065"/>
      <c r="O138" s="1065"/>
      <c r="P138" s="1065"/>
      <c r="Q138" s="1180"/>
      <c r="R138" s="958"/>
      <c r="S138" s="800"/>
    </row>
    <row r="139" spans="1:19" ht="72" x14ac:dyDescent="0.25">
      <c r="A139" s="1555" t="s">
        <v>27</v>
      </c>
      <c r="B139" s="954" t="s">
        <v>469</v>
      </c>
      <c r="C139" s="992">
        <f t="shared" si="25"/>
        <v>0</v>
      </c>
      <c r="D139" s="1065">
        <v>0</v>
      </c>
      <c r="E139" s="1065"/>
      <c r="F139" s="1065"/>
      <c r="G139" s="1180"/>
      <c r="H139" s="992">
        <f>SUM(I139:L139)</f>
        <v>0</v>
      </c>
      <c r="I139" s="1065"/>
      <c r="J139" s="1065"/>
      <c r="K139" s="1065"/>
      <c r="L139" s="1180"/>
      <c r="M139" s="992">
        <f>SUM(N139:Q139)</f>
        <v>0</v>
      </c>
      <c r="N139" s="1065"/>
      <c r="O139" s="1065"/>
      <c r="P139" s="1065"/>
      <c r="Q139" s="1180"/>
      <c r="R139" s="958"/>
      <c r="S139" s="800"/>
    </row>
    <row r="140" spans="1:19" ht="24" x14ac:dyDescent="0.25">
      <c r="A140" s="1555" t="s">
        <v>27</v>
      </c>
      <c r="B140" s="954" t="s">
        <v>470</v>
      </c>
      <c r="C140" s="992">
        <f t="shared" si="25"/>
        <v>10</v>
      </c>
      <c r="D140" s="1065">
        <v>10</v>
      </c>
      <c r="E140" s="1065"/>
      <c r="F140" s="1065"/>
      <c r="G140" s="1180"/>
      <c r="H140" s="992">
        <f>SUM(I140:L140)</f>
        <v>10</v>
      </c>
      <c r="I140" s="1065">
        <v>10</v>
      </c>
      <c r="J140" s="1065"/>
      <c r="K140" s="1065"/>
      <c r="L140" s="1180"/>
      <c r="M140" s="992">
        <f>SUM(N140:Q140)</f>
        <v>0</v>
      </c>
      <c r="N140" s="1065"/>
      <c r="O140" s="1065"/>
      <c r="P140" s="1065"/>
      <c r="Q140" s="1180"/>
      <c r="R140" s="958"/>
      <c r="S140" s="800"/>
    </row>
    <row r="141" spans="1:19" ht="24" x14ac:dyDescent="0.25">
      <c r="A141" s="1556" t="s">
        <v>168</v>
      </c>
      <c r="B141" s="955" t="s">
        <v>461</v>
      </c>
      <c r="C141" s="991">
        <f t="shared" si="25"/>
        <v>0</v>
      </c>
      <c r="D141" s="1067">
        <v>0</v>
      </c>
      <c r="E141" s="1067">
        <v>0</v>
      </c>
      <c r="F141" s="1067">
        <v>0</v>
      </c>
      <c r="G141" s="1191">
        <v>0</v>
      </c>
      <c r="H141" s="991">
        <v>0</v>
      </c>
      <c r="I141" s="1067">
        <v>0</v>
      </c>
      <c r="J141" s="1067">
        <v>0</v>
      </c>
      <c r="K141" s="1067">
        <v>0</v>
      </c>
      <c r="L141" s="1191">
        <v>0</v>
      </c>
      <c r="M141" s="991">
        <v>0</v>
      </c>
      <c r="N141" s="1067">
        <v>0</v>
      </c>
      <c r="O141" s="1067">
        <v>0</v>
      </c>
      <c r="P141" s="1067">
        <v>0</v>
      </c>
      <c r="Q141" s="1191">
        <v>0</v>
      </c>
      <c r="R141" s="959"/>
      <c r="S141" s="800"/>
    </row>
    <row r="142" spans="1:19" ht="15.75" thickBot="1" x14ac:dyDescent="0.3">
      <c r="A142" s="956"/>
      <c r="B142" s="907" t="s">
        <v>102</v>
      </c>
      <c r="C142" s="1004">
        <f t="shared" si="25"/>
        <v>10</v>
      </c>
      <c r="D142" s="1175">
        <f>D137+D141</f>
        <v>10</v>
      </c>
      <c r="E142" s="1192">
        <f>E137+E141</f>
        <v>0</v>
      </c>
      <c r="F142" s="1192">
        <f>F137+F141</f>
        <v>0</v>
      </c>
      <c r="G142" s="1193">
        <f>G137+G141</f>
        <v>0</v>
      </c>
      <c r="H142" s="1194">
        <f>SUM(I142:L142)</f>
        <v>10</v>
      </c>
      <c r="I142" s="1195">
        <f>I137+I141</f>
        <v>10</v>
      </c>
      <c r="J142" s="1192">
        <f>J137+J141</f>
        <v>0</v>
      </c>
      <c r="K142" s="1192">
        <f>K137+K141</f>
        <v>0</v>
      </c>
      <c r="L142" s="1193">
        <f>L137+L141</f>
        <v>0</v>
      </c>
      <c r="M142" s="1196">
        <f>SUM(N142:Q142)</f>
        <v>0</v>
      </c>
      <c r="N142" s="1192">
        <f>N137+N141</f>
        <v>0</v>
      </c>
      <c r="O142" s="1192">
        <f>O137+O141</f>
        <v>0</v>
      </c>
      <c r="P142" s="1192">
        <f>P137+P141</f>
        <v>0</v>
      </c>
      <c r="Q142" s="1193">
        <f>Q137+Q141</f>
        <v>0</v>
      </c>
      <c r="R142" s="951">
        <f>M142/C142*100</f>
        <v>0</v>
      </c>
      <c r="S142" s="800"/>
    </row>
    <row r="143" spans="1:19" ht="30" customHeight="1" x14ac:dyDescent="0.25">
      <c r="A143" s="1873" t="s">
        <v>346</v>
      </c>
      <c r="B143" s="1874"/>
      <c r="C143" s="1874"/>
      <c r="D143" s="1874"/>
      <c r="E143" s="1874"/>
      <c r="F143" s="1874"/>
      <c r="G143" s="1874"/>
      <c r="H143" s="1874"/>
      <c r="I143" s="1874"/>
      <c r="J143" s="1874"/>
      <c r="K143" s="1874"/>
      <c r="L143" s="1874"/>
      <c r="M143" s="1874"/>
      <c r="N143" s="1874"/>
      <c r="O143" s="1874"/>
      <c r="P143" s="1874"/>
      <c r="Q143" s="1874"/>
      <c r="R143" s="1875"/>
      <c r="S143" s="1293"/>
    </row>
    <row r="144" spans="1:19" ht="24" x14ac:dyDescent="0.25">
      <c r="A144" s="46">
        <v>1</v>
      </c>
      <c r="B144" s="1420" t="s">
        <v>629</v>
      </c>
      <c r="C144" s="1143">
        <f>D144+E144+F144+G144</f>
        <v>47819.6</v>
      </c>
      <c r="D144" s="1130">
        <v>47819.6</v>
      </c>
      <c r="E144" s="1130">
        <v>0</v>
      </c>
      <c r="F144" s="1130">
        <v>0</v>
      </c>
      <c r="G144" s="1421">
        <v>0</v>
      </c>
      <c r="H144" s="1143">
        <f>I144+J144+K144+L144</f>
        <v>48405</v>
      </c>
      <c r="I144" s="1130">
        <v>48405</v>
      </c>
      <c r="J144" s="1130">
        <v>0</v>
      </c>
      <c r="K144" s="1130">
        <v>0</v>
      </c>
      <c r="L144" s="1421">
        <v>0</v>
      </c>
      <c r="M144" s="1143">
        <f>N144+O144+P144+Q144</f>
        <v>13625.5</v>
      </c>
      <c r="N144" s="1130">
        <v>13625.5</v>
      </c>
      <c r="O144" s="1130">
        <v>0</v>
      </c>
      <c r="P144" s="1130">
        <v>0</v>
      </c>
      <c r="Q144" s="1421">
        <v>0</v>
      </c>
      <c r="R144" s="1422"/>
      <c r="S144" s="800"/>
    </row>
    <row r="145" spans="1:19" ht="24" hidden="1" x14ac:dyDescent="0.25">
      <c r="A145" s="118" t="s">
        <v>34</v>
      </c>
      <c r="B145" s="213" t="s">
        <v>104</v>
      </c>
      <c r="C145" s="1190">
        <f t="shared" ref="C145:C152" si="26">D145+E145+F145</f>
        <v>60</v>
      </c>
      <c r="D145" s="795">
        <v>60</v>
      </c>
      <c r="E145" s="1201"/>
      <c r="F145" s="1201"/>
      <c r="G145" s="1202"/>
      <c r="H145" s="1190">
        <f t="shared" ref="H145:H155" si="27">I145+J145+K145</f>
        <v>60</v>
      </c>
      <c r="I145" s="795">
        <v>60</v>
      </c>
      <c r="J145" s="1201"/>
      <c r="K145" s="1201"/>
      <c r="L145" s="1202"/>
      <c r="M145" s="1190">
        <f t="shared" ref="M145:M152" si="28">N145+O145+P145</f>
        <v>0</v>
      </c>
      <c r="N145" s="795"/>
      <c r="O145" s="1201"/>
      <c r="P145" s="1201"/>
      <c r="Q145" s="1202"/>
      <c r="R145" s="949"/>
      <c r="S145" s="800"/>
    </row>
    <row r="146" spans="1:19" hidden="1" x14ac:dyDescent="0.25">
      <c r="A146" s="118" t="s">
        <v>115</v>
      </c>
      <c r="B146" s="213" t="s">
        <v>105</v>
      </c>
      <c r="C146" s="1187">
        <f t="shared" si="26"/>
        <v>60</v>
      </c>
      <c r="D146" s="794">
        <v>60</v>
      </c>
      <c r="E146" s="1188">
        <v>0</v>
      </c>
      <c r="F146" s="1188">
        <v>0</v>
      </c>
      <c r="G146" s="1189">
        <v>0</v>
      </c>
      <c r="H146" s="1187">
        <f t="shared" si="27"/>
        <v>60</v>
      </c>
      <c r="I146" s="794">
        <v>60</v>
      </c>
      <c r="J146" s="1188">
        <v>0</v>
      </c>
      <c r="K146" s="1188">
        <v>0</v>
      </c>
      <c r="L146" s="1189">
        <v>0</v>
      </c>
      <c r="M146" s="1187">
        <f t="shared" si="28"/>
        <v>0</v>
      </c>
      <c r="N146" s="794">
        <v>0</v>
      </c>
      <c r="O146" s="1188">
        <v>0</v>
      </c>
      <c r="P146" s="1188">
        <v>0</v>
      </c>
      <c r="Q146" s="1189">
        <v>0</v>
      </c>
      <c r="R146" s="949"/>
      <c r="S146" s="800"/>
    </row>
    <row r="147" spans="1:19" ht="48" hidden="1" x14ac:dyDescent="0.25">
      <c r="A147" s="118" t="s">
        <v>116</v>
      </c>
      <c r="B147" s="213" t="s">
        <v>106</v>
      </c>
      <c r="C147" s="1187">
        <f t="shared" si="26"/>
        <v>175</v>
      </c>
      <c r="D147" s="794">
        <v>175</v>
      </c>
      <c r="E147" s="1188">
        <v>0</v>
      </c>
      <c r="F147" s="1188">
        <v>0</v>
      </c>
      <c r="G147" s="1189">
        <v>0</v>
      </c>
      <c r="H147" s="1187">
        <f t="shared" si="27"/>
        <v>175</v>
      </c>
      <c r="I147" s="794">
        <v>175</v>
      </c>
      <c r="J147" s="1188">
        <v>0</v>
      </c>
      <c r="K147" s="1188">
        <v>0</v>
      </c>
      <c r="L147" s="1189">
        <v>0</v>
      </c>
      <c r="M147" s="1187">
        <f t="shared" si="28"/>
        <v>0</v>
      </c>
      <c r="N147" s="794">
        <v>0</v>
      </c>
      <c r="O147" s="1188">
        <v>0</v>
      </c>
      <c r="P147" s="1188">
        <v>0</v>
      </c>
      <c r="Q147" s="1189">
        <v>0</v>
      </c>
      <c r="R147" s="949"/>
      <c r="S147" s="800"/>
    </row>
    <row r="148" spans="1:19" ht="48" hidden="1" x14ac:dyDescent="0.25">
      <c r="A148" s="118" t="s">
        <v>117</v>
      </c>
      <c r="B148" s="213" t="s">
        <v>107</v>
      </c>
      <c r="C148" s="1187">
        <f t="shared" si="26"/>
        <v>0</v>
      </c>
      <c r="D148" s="794">
        <v>0</v>
      </c>
      <c r="E148" s="1188">
        <v>0</v>
      </c>
      <c r="F148" s="1188">
        <v>0</v>
      </c>
      <c r="G148" s="1189">
        <v>0</v>
      </c>
      <c r="H148" s="1187">
        <f t="shared" si="27"/>
        <v>0</v>
      </c>
      <c r="I148" s="794">
        <v>0</v>
      </c>
      <c r="J148" s="1188">
        <v>0</v>
      </c>
      <c r="K148" s="1188">
        <v>0</v>
      </c>
      <c r="L148" s="1189">
        <v>0</v>
      </c>
      <c r="M148" s="1187">
        <f t="shared" si="28"/>
        <v>0</v>
      </c>
      <c r="N148" s="794">
        <v>0</v>
      </c>
      <c r="O148" s="1188">
        <v>0</v>
      </c>
      <c r="P148" s="1188">
        <v>0</v>
      </c>
      <c r="Q148" s="1189">
        <v>0</v>
      </c>
      <c r="R148" s="949"/>
      <c r="S148" s="800"/>
    </row>
    <row r="149" spans="1:19" ht="36" hidden="1" x14ac:dyDescent="0.25">
      <c r="A149" s="118" t="s">
        <v>118</v>
      </c>
      <c r="B149" s="213" t="s">
        <v>108</v>
      </c>
      <c r="C149" s="1187">
        <f t="shared" si="26"/>
        <v>50</v>
      </c>
      <c r="D149" s="794">
        <v>50</v>
      </c>
      <c r="E149" s="1188">
        <v>0</v>
      </c>
      <c r="F149" s="1188">
        <v>0</v>
      </c>
      <c r="G149" s="1189">
        <v>0</v>
      </c>
      <c r="H149" s="1187">
        <f t="shared" si="27"/>
        <v>50</v>
      </c>
      <c r="I149" s="794">
        <v>50</v>
      </c>
      <c r="J149" s="1188">
        <v>0</v>
      </c>
      <c r="K149" s="1188">
        <v>0</v>
      </c>
      <c r="L149" s="1189">
        <v>0</v>
      </c>
      <c r="M149" s="1187">
        <f t="shared" si="28"/>
        <v>0</v>
      </c>
      <c r="N149" s="794">
        <v>0</v>
      </c>
      <c r="O149" s="1188">
        <v>0</v>
      </c>
      <c r="P149" s="1188">
        <v>0</v>
      </c>
      <c r="Q149" s="1189">
        <v>0</v>
      </c>
      <c r="R149" s="949"/>
      <c r="S149" s="800"/>
    </row>
    <row r="150" spans="1:19" ht="36" hidden="1" x14ac:dyDescent="0.25">
      <c r="A150" s="118" t="s">
        <v>119</v>
      </c>
      <c r="B150" s="213" t="s">
        <v>109</v>
      </c>
      <c r="C150" s="1187">
        <f t="shared" si="26"/>
        <v>300</v>
      </c>
      <c r="D150" s="794">
        <v>300</v>
      </c>
      <c r="E150" s="1188">
        <v>0</v>
      </c>
      <c r="F150" s="1188">
        <v>0</v>
      </c>
      <c r="G150" s="1189">
        <v>0</v>
      </c>
      <c r="H150" s="1187">
        <f t="shared" si="27"/>
        <v>300</v>
      </c>
      <c r="I150" s="794">
        <v>300</v>
      </c>
      <c r="J150" s="1188">
        <v>0</v>
      </c>
      <c r="K150" s="1188">
        <v>0</v>
      </c>
      <c r="L150" s="1189">
        <v>0</v>
      </c>
      <c r="M150" s="1187">
        <f t="shared" si="28"/>
        <v>0</v>
      </c>
      <c r="N150" s="794">
        <v>0</v>
      </c>
      <c r="O150" s="1188">
        <v>0</v>
      </c>
      <c r="P150" s="1188">
        <v>0</v>
      </c>
      <c r="Q150" s="1189">
        <v>0</v>
      </c>
      <c r="R150" s="949"/>
      <c r="S150" s="800"/>
    </row>
    <row r="151" spans="1:19" hidden="1" x14ac:dyDescent="0.25">
      <c r="A151" s="118" t="s">
        <v>120</v>
      </c>
      <c r="B151" s="213" t="s">
        <v>110</v>
      </c>
      <c r="C151" s="1187">
        <f t="shared" si="26"/>
        <v>315</v>
      </c>
      <c r="D151" s="794">
        <v>315</v>
      </c>
      <c r="E151" s="1188">
        <v>0</v>
      </c>
      <c r="F151" s="1188">
        <v>0</v>
      </c>
      <c r="G151" s="1189">
        <v>0</v>
      </c>
      <c r="H151" s="1187">
        <f t="shared" si="27"/>
        <v>315</v>
      </c>
      <c r="I151" s="794">
        <v>315</v>
      </c>
      <c r="J151" s="1188">
        <v>0</v>
      </c>
      <c r="K151" s="1188">
        <v>0</v>
      </c>
      <c r="L151" s="1189">
        <v>0</v>
      </c>
      <c r="M151" s="1187">
        <f t="shared" si="28"/>
        <v>0</v>
      </c>
      <c r="N151" s="794">
        <v>0</v>
      </c>
      <c r="O151" s="1188">
        <v>0</v>
      </c>
      <c r="P151" s="1188">
        <v>0</v>
      </c>
      <c r="Q151" s="1189">
        <v>0</v>
      </c>
      <c r="R151" s="949"/>
      <c r="S151" s="800"/>
    </row>
    <row r="152" spans="1:19" ht="48" hidden="1" x14ac:dyDescent="0.25">
      <c r="A152" s="118" t="s">
        <v>121</v>
      </c>
      <c r="B152" s="213" t="s">
        <v>111</v>
      </c>
      <c r="C152" s="1187">
        <f t="shared" si="26"/>
        <v>0</v>
      </c>
      <c r="D152" s="794">
        <v>0</v>
      </c>
      <c r="E152" s="1188">
        <v>0</v>
      </c>
      <c r="F152" s="1188">
        <v>0</v>
      </c>
      <c r="G152" s="1189">
        <v>0</v>
      </c>
      <c r="H152" s="1187">
        <f t="shared" si="27"/>
        <v>0</v>
      </c>
      <c r="I152" s="794">
        <v>0</v>
      </c>
      <c r="J152" s="1188">
        <v>0</v>
      </c>
      <c r="K152" s="1188">
        <v>0</v>
      </c>
      <c r="L152" s="1189">
        <v>0</v>
      </c>
      <c r="M152" s="1187">
        <f t="shared" si="28"/>
        <v>0</v>
      </c>
      <c r="N152" s="794">
        <v>0</v>
      </c>
      <c r="O152" s="1188">
        <v>0</v>
      </c>
      <c r="P152" s="1188">
        <v>0</v>
      </c>
      <c r="Q152" s="1189">
        <v>0</v>
      </c>
      <c r="R152" s="949"/>
      <c r="S152" s="800"/>
    </row>
    <row r="153" spans="1:19" x14ac:dyDescent="0.25">
      <c r="A153" s="46">
        <v>2</v>
      </c>
      <c r="B153" s="1420" t="s">
        <v>630</v>
      </c>
      <c r="C153" s="1143">
        <f>SUM(D153:G153)</f>
        <v>36</v>
      </c>
      <c r="D153" s="1130">
        <f>SUM(D155:D157)</f>
        <v>36</v>
      </c>
      <c r="E153" s="1130">
        <f>SUM(E155:E157)</f>
        <v>0</v>
      </c>
      <c r="F153" s="1130">
        <f>SUM(F155:F157)</f>
        <v>0</v>
      </c>
      <c r="G153" s="1421">
        <f>SUM(G155:G157)</f>
        <v>0</v>
      </c>
      <c r="H153" s="1143">
        <f>SUM(I153:L153)</f>
        <v>36</v>
      </c>
      <c r="I153" s="1130">
        <f>SUM(I155:I157)</f>
        <v>36</v>
      </c>
      <c r="J153" s="1130">
        <f>SUM(J155:J157)</f>
        <v>0</v>
      </c>
      <c r="K153" s="1130">
        <f>SUM(K155:K157)</f>
        <v>0</v>
      </c>
      <c r="L153" s="1130">
        <f>SUM(L155:L157)</f>
        <v>0</v>
      </c>
      <c r="M153" s="1143">
        <f>SUM(N153:Q153)</f>
        <v>36</v>
      </c>
      <c r="N153" s="1130">
        <f>SUM(N155:N157)</f>
        <v>36</v>
      </c>
      <c r="O153" s="1130">
        <f>SUM(O155:O157)</f>
        <v>0</v>
      </c>
      <c r="P153" s="1130">
        <f>SUM(P155:P157)</f>
        <v>0</v>
      </c>
      <c r="Q153" s="1130">
        <f>SUM(Q155:Q157)</f>
        <v>0</v>
      </c>
      <c r="R153" s="1423"/>
      <c r="S153" s="800"/>
    </row>
    <row r="154" spans="1:19" ht="24" x14ac:dyDescent="0.25">
      <c r="A154" s="324" t="s">
        <v>34</v>
      </c>
      <c r="B154" s="213" t="s">
        <v>816</v>
      </c>
      <c r="C154" s="1190"/>
      <c r="D154" s="795"/>
      <c r="E154" s="1201"/>
      <c r="F154" s="1201"/>
      <c r="G154" s="1202"/>
      <c r="H154" s="1190"/>
      <c r="I154" s="795"/>
      <c r="J154" s="795"/>
      <c r="K154" s="795"/>
      <c r="L154" s="1063"/>
      <c r="M154" s="1190"/>
      <c r="N154" s="795"/>
      <c r="O154" s="795"/>
      <c r="P154" s="795"/>
      <c r="Q154" s="1063"/>
      <c r="R154" s="949"/>
      <c r="S154" s="800"/>
    </row>
    <row r="155" spans="1:19" ht="36" x14ac:dyDescent="0.25">
      <c r="A155" s="118" t="s">
        <v>397</v>
      </c>
      <c r="B155" s="213" t="s">
        <v>631</v>
      </c>
      <c r="C155" s="1187">
        <f>SUM(D155:G155)</f>
        <v>0</v>
      </c>
      <c r="D155" s="794"/>
      <c r="E155" s="1188"/>
      <c r="F155" s="1188"/>
      <c r="G155" s="1189"/>
      <c r="H155" s="1187">
        <f t="shared" si="27"/>
        <v>0</v>
      </c>
      <c r="I155" s="794"/>
      <c r="J155" s="1188"/>
      <c r="K155" s="1188"/>
      <c r="L155" s="1189"/>
      <c r="M155" s="1187">
        <f t="shared" ref="M155:M163" si="29">SUM(N155:Q155)</f>
        <v>0</v>
      </c>
      <c r="N155" s="794"/>
      <c r="O155" s="1188"/>
      <c r="P155" s="1188"/>
      <c r="Q155" s="1189"/>
      <c r="R155" s="949"/>
      <c r="S155" s="800"/>
    </row>
    <row r="156" spans="1:19" ht="24" x14ac:dyDescent="0.25">
      <c r="A156" s="118" t="s">
        <v>115</v>
      </c>
      <c r="B156" s="213" t="s">
        <v>722</v>
      </c>
      <c r="C156" s="1187">
        <f t="shared" ref="C156:C166" si="30">SUM(D156:G156)</f>
        <v>0</v>
      </c>
      <c r="D156" s="1188">
        <v>0</v>
      </c>
      <c r="E156" s="1188"/>
      <c r="F156" s="1188"/>
      <c r="G156" s="1189"/>
      <c r="H156" s="1187">
        <f t="shared" ref="H156:H166" si="31">SUM(I156:L156)</f>
        <v>0</v>
      </c>
      <c r="I156" s="1188"/>
      <c r="J156" s="1188"/>
      <c r="K156" s="1188"/>
      <c r="L156" s="1189"/>
      <c r="M156" s="1187">
        <f t="shared" si="29"/>
        <v>0</v>
      </c>
      <c r="N156" s="1188"/>
      <c r="O156" s="1188"/>
      <c r="P156" s="1188"/>
      <c r="Q156" s="1189"/>
      <c r="R156" s="949"/>
      <c r="S156" s="800"/>
    </row>
    <row r="157" spans="1:19" ht="24" x14ac:dyDescent="0.25">
      <c r="A157" s="851" t="s">
        <v>116</v>
      </c>
      <c r="B157" s="213" t="s">
        <v>634</v>
      </c>
      <c r="C157" s="1187">
        <f t="shared" si="30"/>
        <v>36</v>
      </c>
      <c r="D157" s="1188">
        <v>36</v>
      </c>
      <c r="E157" s="1188"/>
      <c r="F157" s="1188"/>
      <c r="G157" s="1189"/>
      <c r="H157" s="1187">
        <f t="shared" si="31"/>
        <v>36</v>
      </c>
      <c r="I157" s="1188">
        <v>36</v>
      </c>
      <c r="J157" s="1188"/>
      <c r="K157" s="1188"/>
      <c r="L157" s="1189"/>
      <c r="M157" s="1187">
        <f t="shared" si="29"/>
        <v>36</v>
      </c>
      <c r="N157" s="1188">
        <v>36</v>
      </c>
      <c r="O157" s="1188"/>
      <c r="P157" s="1188"/>
      <c r="Q157" s="1189"/>
      <c r="R157" s="949"/>
      <c r="S157" s="800"/>
    </row>
    <row r="158" spans="1:19" ht="24" x14ac:dyDescent="0.25">
      <c r="A158" s="46" t="s">
        <v>394</v>
      </c>
      <c r="B158" s="1420" t="s">
        <v>635</v>
      </c>
      <c r="C158" s="1424">
        <f t="shared" si="30"/>
        <v>1204</v>
      </c>
      <c r="D158" s="1425">
        <f>SUM(D159:D160)</f>
        <v>1204</v>
      </c>
      <c r="E158" s="1425">
        <f t="shared" ref="E158:L158" si="32">SUM(E159:E160)</f>
        <v>0</v>
      </c>
      <c r="F158" s="1425">
        <f t="shared" si="32"/>
        <v>0</v>
      </c>
      <c r="G158" s="1426">
        <f t="shared" si="32"/>
        <v>0</v>
      </c>
      <c r="H158" s="1424">
        <f t="shared" si="31"/>
        <v>1204</v>
      </c>
      <c r="I158" s="1425">
        <f t="shared" si="32"/>
        <v>1204</v>
      </c>
      <c r="J158" s="1425">
        <f t="shared" si="32"/>
        <v>0</v>
      </c>
      <c r="K158" s="1425">
        <f t="shared" si="32"/>
        <v>0</v>
      </c>
      <c r="L158" s="1426">
        <f t="shared" si="32"/>
        <v>0</v>
      </c>
      <c r="M158" s="1424">
        <f t="shared" si="29"/>
        <v>627</v>
      </c>
      <c r="N158" s="1130">
        <f>SUM(N159:N160)</f>
        <v>627</v>
      </c>
      <c r="O158" s="1425">
        <f>SUM(O159:O160)</f>
        <v>0</v>
      </c>
      <c r="P158" s="1425">
        <f>SUM(P159:P160)</f>
        <v>0</v>
      </c>
      <c r="Q158" s="1426">
        <f>SUM(Q159:Q160)</f>
        <v>0</v>
      </c>
      <c r="R158" s="1423"/>
      <c r="S158" s="800"/>
    </row>
    <row r="159" spans="1:19" ht="36" x14ac:dyDescent="0.25">
      <c r="A159" s="118" t="s">
        <v>40</v>
      </c>
      <c r="B159" s="213" t="s">
        <v>636</v>
      </c>
      <c r="C159" s="1187">
        <f t="shared" si="30"/>
        <v>1204</v>
      </c>
      <c r="D159" s="1188">
        <v>1204</v>
      </c>
      <c r="E159" s="1188"/>
      <c r="F159" s="1188"/>
      <c r="G159" s="1189"/>
      <c r="H159" s="1187">
        <f t="shared" si="31"/>
        <v>1204</v>
      </c>
      <c r="I159" s="1188">
        <v>1204</v>
      </c>
      <c r="J159" s="1188"/>
      <c r="K159" s="1188"/>
      <c r="L159" s="1189"/>
      <c r="M159" s="1187">
        <f t="shared" si="29"/>
        <v>627</v>
      </c>
      <c r="N159" s="1188">
        <v>627</v>
      </c>
      <c r="O159" s="1188"/>
      <c r="P159" s="1188"/>
      <c r="Q159" s="1189"/>
      <c r="R159" s="949"/>
      <c r="S159" s="800"/>
    </row>
    <row r="160" spans="1:19" ht="24" x14ac:dyDescent="0.25">
      <c r="A160" s="118" t="s">
        <v>35</v>
      </c>
      <c r="B160" s="213" t="s">
        <v>637</v>
      </c>
      <c r="C160" s="1187">
        <f t="shared" si="30"/>
        <v>0</v>
      </c>
      <c r="D160" s="1188">
        <v>0</v>
      </c>
      <c r="E160" s="1188"/>
      <c r="F160" s="1188"/>
      <c r="G160" s="1189"/>
      <c r="H160" s="1187">
        <f t="shared" si="31"/>
        <v>0</v>
      </c>
      <c r="I160" s="1188"/>
      <c r="J160" s="1188"/>
      <c r="K160" s="1188"/>
      <c r="L160" s="1189"/>
      <c r="M160" s="1187">
        <f t="shared" si="29"/>
        <v>0</v>
      </c>
      <c r="N160" s="1188"/>
      <c r="O160" s="1188"/>
      <c r="P160" s="1188"/>
      <c r="Q160" s="1189"/>
      <c r="R160" s="949"/>
      <c r="S160" s="800"/>
    </row>
    <row r="161" spans="1:20" ht="24" x14ac:dyDescent="0.25">
      <c r="A161" s="46" t="s">
        <v>385</v>
      </c>
      <c r="B161" s="1420" t="s">
        <v>638</v>
      </c>
      <c r="C161" s="1143">
        <f>SUM(D161:G161)</f>
        <v>813.5</v>
      </c>
      <c r="D161" s="1130">
        <f>SUM(D162)</f>
        <v>0</v>
      </c>
      <c r="E161" s="1130">
        <f>SUM(E162)</f>
        <v>813.5</v>
      </c>
      <c r="F161" s="1130">
        <f>SUM(F162)</f>
        <v>0</v>
      </c>
      <c r="G161" s="1421">
        <f>SUM(G162)</f>
        <v>0</v>
      </c>
      <c r="H161" s="1143">
        <f t="shared" si="31"/>
        <v>763.5</v>
      </c>
      <c r="I161" s="1130">
        <f>SUM(I162)</f>
        <v>0</v>
      </c>
      <c r="J161" s="1130">
        <f>SUM(J162)</f>
        <v>763.5</v>
      </c>
      <c r="K161" s="1130">
        <f>SUM(K162)</f>
        <v>0</v>
      </c>
      <c r="L161" s="1130">
        <f>SUM(L162)</f>
        <v>0</v>
      </c>
      <c r="M161" s="1143">
        <f t="shared" si="29"/>
        <v>117.3</v>
      </c>
      <c r="N161" s="1130">
        <f>SUM(N162)</f>
        <v>0</v>
      </c>
      <c r="O161" s="1130">
        <f>SUM(O162)</f>
        <v>117.3</v>
      </c>
      <c r="P161" s="1130">
        <f>SUM(P162)</f>
        <v>0</v>
      </c>
      <c r="Q161" s="1130">
        <f>SUM(Q162)</f>
        <v>0</v>
      </c>
      <c r="R161" s="1423"/>
      <c r="S161" s="800"/>
    </row>
    <row r="162" spans="1:20" ht="96" x14ac:dyDescent="0.25">
      <c r="A162" s="118" t="s">
        <v>50</v>
      </c>
      <c r="B162" s="213" t="s">
        <v>639</v>
      </c>
      <c r="C162" s="1187">
        <f t="shared" si="30"/>
        <v>813.5</v>
      </c>
      <c r="D162" s="1188"/>
      <c r="E162" s="1188">
        <v>813.5</v>
      </c>
      <c r="F162" s="1188"/>
      <c r="G162" s="1189"/>
      <c r="H162" s="1187">
        <f t="shared" si="31"/>
        <v>763.5</v>
      </c>
      <c r="I162" s="1188"/>
      <c r="J162" s="1188">
        <v>763.5</v>
      </c>
      <c r="K162" s="1188"/>
      <c r="L162" s="1189"/>
      <c r="M162" s="1187">
        <f t="shared" si="29"/>
        <v>117.3</v>
      </c>
      <c r="N162" s="1188">
        <v>0</v>
      </c>
      <c r="O162" s="1188">
        <v>117.3</v>
      </c>
      <c r="P162" s="1188"/>
      <c r="Q162" s="1189"/>
      <c r="R162" s="949"/>
      <c r="S162" s="800"/>
    </row>
    <row r="163" spans="1:20" ht="24" x14ac:dyDescent="0.25">
      <c r="A163" s="46" t="s">
        <v>455</v>
      </c>
      <c r="B163" s="1420" t="s">
        <v>409</v>
      </c>
      <c r="C163" s="1143">
        <f t="shared" si="30"/>
        <v>2700</v>
      </c>
      <c r="D163" s="1130">
        <f>SUM(D164)</f>
        <v>2700</v>
      </c>
      <c r="E163" s="1130">
        <f>SUM(E164)</f>
        <v>0</v>
      </c>
      <c r="F163" s="1130">
        <f>SUM(F164)</f>
        <v>0</v>
      </c>
      <c r="G163" s="1421">
        <f>SUM(G164)</f>
        <v>0</v>
      </c>
      <c r="H163" s="1143">
        <f t="shared" si="31"/>
        <v>2481.6999999999998</v>
      </c>
      <c r="I163" s="1130">
        <f>SUM(I164)</f>
        <v>2481.6999999999998</v>
      </c>
      <c r="J163" s="1130">
        <f>SUM(J164)</f>
        <v>0</v>
      </c>
      <c r="K163" s="1130">
        <f>SUM(K164)</f>
        <v>0</v>
      </c>
      <c r="L163" s="1421">
        <f>SUM(L164)</f>
        <v>0</v>
      </c>
      <c r="M163" s="1143">
        <f t="shared" si="29"/>
        <v>827.7</v>
      </c>
      <c r="N163" s="1130">
        <f>SUM(N164)</f>
        <v>827.7</v>
      </c>
      <c r="O163" s="1130">
        <f>SUM(O164)</f>
        <v>0</v>
      </c>
      <c r="P163" s="1130">
        <f>SUM(P164)</f>
        <v>0</v>
      </c>
      <c r="Q163" s="1421">
        <f>SUM(Q164)</f>
        <v>0</v>
      </c>
      <c r="R163" s="1423"/>
      <c r="S163" s="800"/>
    </row>
    <row r="164" spans="1:20" ht="24" x14ac:dyDescent="0.25">
      <c r="A164" s="1552" t="s">
        <v>62</v>
      </c>
      <c r="B164" s="213" t="s">
        <v>409</v>
      </c>
      <c r="C164" s="1187">
        <f t="shared" si="30"/>
        <v>2700</v>
      </c>
      <c r="D164" s="1188">
        <v>2700</v>
      </c>
      <c r="E164" s="1188"/>
      <c r="F164" s="1188"/>
      <c r="G164" s="1189"/>
      <c r="H164" s="1187">
        <f t="shared" si="31"/>
        <v>2481.6999999999998</v>
      </c>
      <c r="I164" s="1188">
        <v>2481.6999999999998</v>
      </c>
      <c r="J164" s="1188"/>
      <c r="K164" s="1188"/>
      <c r="L164" s="1189"/>
      <c r="M164" s="1187">
        <f>SUM(N164:Q164)</f>
        <v>827.7</v>
      </c>
      <c r="N164" s="1188">
        <v>827.7</v>
      </c>
      <c r="O164" s="1188"/>
      <c r="P164" s="1188"/>
      <c r="Q164" s="1189"/>
      <c r="R164" s="949"/>
      <c r="S164" s="800"/>
    </row>
    <row r="165" spans="1:20" ht="48" x14ac:dyDescent="0.25">
      <c r="A165" s="1553" t="s">
        <v>543</v>
      </c>
      <c r="B165" s="1420" t="s">
        <v>723</v>
      </c>
      <c r="C165" s="1143">
        <f t="shared" si="30"/>
        <v>763</v>
      </c>
      <c r="D165" s="1130">
        <v>63</v>
      </c>
      <c r="E165" s="1130">
        <v>63</v>
      </c>
      <c r="F165" s="1130">
        <v>637</v>
      </c>
      <c r="G165" s="1130"/>
      <c r="H165" s="1143">
        <f t="shared" si="31"/>
        <v>769.2</v>
      </c>
      <c r="I165" s="1130">
        <v>69.2</v>
      </c>
      <c r="J165" s="1130">
        <v>63</v>
      </c>
      <c r="K165" s="1130">
        <v>637</v>
      </c>
      <c r="L165" s="1421">
        <v>0</v>
      </c>
      <c r="M165" s="1143">
        <f>SUM(N165:Q165)</f>
        <v>300</v>
      </c>
      <c r="N165" s="1130">
        <v>27</v>
      </c>
      <c r="O165" s="1130">
        <v>24.6</v>
      </c>
      <c r="P165" s="1130">
        <v>248.4</v>
      </c>
      <c r="Q165" s="1421">
        <v>0</v>
      </c>
      <c r="R165" s="1423"/>
      <c r="S165" s="800"/>
    </row>
    <row r="166" spans="1:20" ht="15.75" thickBot="1" x14ac:dyDescent="0.3">
      <c r="A166" s="967"/>
      <c r="B166" s="922" t="s">
        <v>102</v>
      </c>
      <c r="C166" s="1004">
        <f t="shared" si="30"/>
        <v>53336.1</v>
      </c>
      <c r="D166" s="1175">
        <f>D144+D153+D158+D161+D163+D165</f>
        <v>51822.6</v>
      </c>
      <c r="E166" s="1175">
        <f>E144+E153+E158+E161+E163+E165</f>
        <v>876.5</v>
      </c>
      <c r="F166" s="1175">
        <f>F144+F153+F158+F161+F163+F165</f>
        <v>637</v>
      </c>
      <c r="G166" s="1175">
        <f>G144+G153+G158+G161+G163+G165</f>
        <v>0</v>
      </c>
      <c r="H166" s="1004">
        <f t="shared" si="31"/>
        <v>53659.399999999994</v>
      </c>
      <c r="I166" s="1175">
        <f>I144+I153+I158+I161+I163+I165</f>
        <v>52195.899999999994</v>
      </c>
      <c r="J166" s="1175">
        <f>J144+J153+J158+J161+J163+J165</f>
        <v>826.5</v>
      </c>
      <c r="K166" s="1175">
        <f>K144+K153+K158+K161+K163+K165</f>
        <v>637</v>
      </c>
      <c r="L166" s="1175">
        <f>L144+L153+L158+L161+L163+L165</f>
        <v>0</v>
      </c>
      <c r="M166" s="1004">
        <f>SUM(N166:Q166)</f>
        <v>15533.5</v>
      </c>
      <c r="N166" s="1175">
        <f>N144+N153+N158+N161+N163+N165</f>
        <v>15143.2</v>
      </c>
      <c r="O166" s="1175">
        <f>O144+O153+O158+O161+O163+O165</f>
        <v>141.9</v>
      </c>
      <c r="P166" s="1175">
        <f>P144+P153+P158+P161+P163+P165</f>
        <v>248.4</v>
      </c>
      <c r="Q166" s="1175">
        <f>Q144+Q153+Q158+Q161+Q163+Q165</f>
        <v>0</v>
      </c>
      <c r="R166" s="951">
        <f>M166/C166*100</f>
        <v>29.123801702786668</v>
      </c>
      <c r="S166" s="800"/>
    </row>
    <row r="167" spans="1:20" ht="30" customHeight="1" x14ac:dyDescent="0.25">
      <c r="A167" s="1840" t="s">
        <v>535</v>
      </c>
      <c r="B167" s="1858"/>
      <c r="C167" s="1858"/>
      <c r="D167" s="1858"/>
      <c r="E167" s="1858"/>
      <c r="F167" s="1858"/>
      <c r="G167" s="1858"/>
      <c r="H167" s="1858"/>
      <c r="I167" s="1858"/>
      <c r="J167" s="1858"/>
      <c r="K167" s="1858"/>
      <c r="L167" s="1858"/>
      <c r="M167" s="1858"/>
      <c r="N167" s="1858"/>
      <c r="O167" s="1858"/>
      <c r="P167" s="1858"/>
      <c r="Q167" s="1858"/>
      <c r="R167" s="1859"/>
      <c r="S167" s="1293" t="s">
        <v>364</v>
      </c>
    </row>
    <row r="168" spans="1:20" ht="23.25" hidden="1" customHeight="1" x14ac:dyDescent="0.25">
      <c r="A168" s="858" t="s">
        <v>34</v>
      </c>
      <c r="B168" s="213" t="s">
        <v>234</v>
      </c>
      <c r="C168" s="1210">
        <f t="shared" ref="C168:C175" si="33">D168+E168+F168</f>
        <v>0</v>
      </c>
      <c r="D168" s="1211">
        <v>0</v>
      </c>
      <c r="E168" s="1211"/>
      <c r="F168" s="1211"/>
      <c r="G168" s="1212"/>
      <c r="H168" s="1210">
        <f t="shared" ref="H168:H175" si="34">I168+J168+K168</f>
        <v>0</v>
      </c>
      <c r="I168" s="1211">
        <v>0</v>
      </c>
      <c r="J168" s="1211"/>
      <c r="K168" s="1211"/>
      <c r="L168" s="1212"/>
      <c r="M168" s="1210">
        <f t="shared" ref="M168:M175" si="35">N168+O168+P168</f>
        <v>0</v>
      </c>
      <c r="N168" s="1211">
        <v>0</v>
      </c>
      <c r="O168" s="1211"/>
      <c r="P168" s="1211"/>
      <c r="Q168" s="1212"/>
      <c r="R168" s="982"/>
      <c r="S168" s="800"/>
    </row>
    <row r="169" spans="1:20" ht="23.25" hidden="1" customHeight="1" x14ac:dyDescent="0.25">
      <c r="A169" s="858" t="s">
        <v>34</v>
      </c>
      <c r="B169" s="213" t="s">
        <v>235</v>
      </c>
      <c r="C169" s="1210">
        <f t="shared" si="33"/>
        <v>0</v>
      </c>
      <c r="D169" s="1211">
        <v>0</v>
      </c>
      <c r="E169" s="1211"/>
      <c r="F169" s="1211"/>
      <c r="G169" s="1212"/>
      <c r="H169" s="1210">
        <f t="shared" si="34"/>
        <v>0</v>
      </c>
      <c r="I169" s="1211">
        <v>0</v>
      </c>
      <c r="J169" s="1211"/>
      <c r="K169" s="1211"/>
      <c r="L169" s="1212"/>
      <c r="M169" s="1210">
        <f t="shared" si="35"/>
        <v>0</v>
      </c>
      <c r="N169" s="1211">
        <v>0</v>
      </c>
      <c r="O169" s="1211"/>
      <c r="P169" s="1211"/>
      <c r="Q169" s="1212"/>
      <c r="R169" s="982"/>
      <c r="S169" s="800"/>
    </row>
    <row r="170" spans="1:20" ht="23.25" hidden="1" customHeight="1" x14ac:dyDescent="0.25">
      <c r="A170" s="857" t="s">
        <v>40</v>
      </c>
      <c r="B170" s="213" t="s">
        <v>146</v>
      </c>
      <c r="C170" s="1210">
        <f t="shared" si="33"/>
        <v>0</v>
      </c>
      <c r="D170" s="1211">
        <v>0</v>
      </c>
      <c r="E170" s="1211"/>
      <c r="F170" s="1211"/>
      <c r="G170" s="1212"/>
      <c r="H170" s="1210">
        <f t="shared" si="34"/>
        <v>0</v>
      </c>
      <c r="I170" s="1211">
        <v>0</v>
      </c>
      <c r="J170" s="1211"/>
      <c r="K170" s="1211"/>
      <c r="L170" s="1212"/>
      <c r="M170" s="1210">
        <f t="shared" si="35"/>
        <v>0</v>
      </c>
      <c r="N170" s="1211">
        <v>0</v>
      </c>
      <c r="O170" s="1211"/>
      <c r="P170" s="1211"/>
      <c r="Q170" s="1212"/>
      <c r="R170" s="983"/>
      <c r="S170" s="800"/>
    </row>
    <row r="171" spans="1:20" ht="23.25" hidden="1" customHeight="1" x14ac:dyDescent="0.25">
      <c r="A171" s="857" t="s">
        <v>40</v>
      </c>
      <c r="B171" s="213" t="s">
        <v>236</v>
      </c>
      <c r="C171" s="1210">
        <f t="shared" si="33"/>
        <v>0</v>
      </c>
      <c r="D171" s="1211">
        <v>0</v>
      </c>
      <c r="E171" s="1211"/>
      <c r="F171" s="1211"/>
      <c r="G171" s="1212"/>
      <c r="H171" s="1210">
        <f t="shared" si="34"/>
        <v>0</v>
      </c>
      <c r="I171" s="1211">
        <v>0</v>
      </c>
      <c r="J171" s="1211"/>
      <c r="K171" s="1211"/>
      <c r="L171" s="1212"/>
      <c r="M171" s="1210">
        <f t="shared" si="35"/>
        <v>0</v>
      </c>
      <c r="N171" s="1211">
        <v>0</v>
      </c>
      <c r="O171" s="1211"/>
      <c r="P171" s="1211"/>
      <c r="Q171" s="1212"/>
      <c r="R171" s="983"/>
      <c r="S171" s="800"/>
    </row>
    <row r="172" spans="1:20" ht="23.25" hidden="1" customHeight="1" x14ac:dyDescent="0.25">
      <c r="A172" s="860" t="s">
        <v>35</v>
      </c>
      <c r="B172" s="213" t="s">
        <v>147</v>
      </c>
      <c r="C172" s="1210">
        <f t="shared" si="33"/>
        <v>0</v>
      </c>
      <c r="D172" s="1211">
        <v>0</v>
      </c>
      <c r="E172" s="1211"/>
      <c r="F172" s="1211"/>
      <c r="G172" s="1212"/>
      <c r="H172" s="1210">
        <f t="shared" si="34"/>
        <v>0</v>
      </c>
      <c r="I172" s="1211">
        <v>0</v>
      </c>
      <c r="J172" s="1211"/>
      <c r="K172" s="1211"/>
      <c r="L172" s="1212"/>
      <c r="M172" s="1210">
        <f t="shared" si="35"/>
        <v>0</v>
      </c>
      <c r="N172" s="1211">
        <v>0</v>
      </c>
      <c r="O172" s="1211"/>
      <c r="P172" s="1211"/>
      <c r="Q172" s="1212"/>
      <c r="R172" s="983"/>
      <c r="S172" s="800"/>
    </row>
    <row r="173" spans="1:20" ht="31.5" hidden="1" customHeight="1" x14ac:dyDescent="0.25">
      <c r="A173" s="860" t="s">
        <v>35</v>
      </c>
      <c r="B173" s="213" t="s">
        <v>237</v>
      </c>
      <c r="C173" s="1210">
        <f t="shared" si="33"/>
        <v>0</v>
      </c>
      <c r="D173" s="1211">
        <v>0</v>
      </c>
      <c r="E173" s="1211"/>
      <c r="F173" s="1211"/>
      <c r="G173" s="1212"/>
      <c r="H173" s="1210">
        <f t="shared" si="34"/>
        <v>0</v>
      </c>
      <c r="I173" s="1211">
        <v>0</v>
      </c>
      <c r="J173" s="1211"/>
      <c r="K173" s="1211"/>
      <c r="L173" s="1212"/>
      <c r="M173" s="1210">
        <f t="shared" si="35"/>
        <v>0</v>
      </c>
      <c r="N173" s="1211">
        <v>0</v>
      </c>
      <c r="O173" s="1211"/>
      <c r="P173" s="1211"/>
      <c r="Q173" s="1212"/>
      <c r="R173" s="983"/>
      <c r="S173" s="800"/>
    </row>
    <row r="174" spans="1:20" ht="63.75" hidden="1" customHeight="1" x14ac:dyDescent="0.25">
      <c r="A174" s="860" t="s">
        <v>50</v>
      </c>
      <c r="B174" s="213" t="s">
        <v>148</v>
      </c>
      <c r="C174" s="1210">
        <f t="shared" si="33"/>
        <v>0</v>
      </c>
      <c r="D174" s="1211">
        <v>0</v>
      </c>
      <c r="E174" s="1211"/>
      <c r="F174" s="1211"/>
      <c r="G174" s="1212"/>
      <c r="H174" s="1210">
        <f t="shared" si="34"/>
        <v>0</v>
      </c>
      <c r="I174" s="1211">
        <v>0</v>
      </c>
      <c r="J174" s="1211"/>
      <c r="K174" s="1211"/>
      <c r="L174" s="1212"/>
      <c r="M174" s="1210">
        <f t="shared" si="35"/>
        <v>0</v>
      </c>
      <c r="N174" s="1211">
        <v>0</v>
      </c>
      <c r="O174" s="1211"/>
      <c r="P174" s="1211"/>
      <c r="Q174" s="1212"/>
      <c r="R174" s="983"/>
      <c r="S174" s="800"/>
    </row>
    <row r="175" spans="1:20" ht="29.25" hidden="1" customHeight="1" x14ac:dyDescent="0.25">
      <c r="A175" s="860" t="s">
        <v>50</v>
      </c>
      <c r="B175" s="213" t="s">
        <v>238</v>
      </c>
      <c r="C175" s="1210">
        <f t="shared" si="33"/>
        <v>0</v>
      </c>
      <c r="D175" s="1211">
        <v>0</v>
      </c>
      <c r="E175" s="1211"/>
      <c r="F175" s="1211"/>
      <c r="G175" s="1212"/>
      <c r="H175" s="1210">
        <f t="shared" si="34"/>
        <v>0</v>
      </c>
      <c r="I175" s="1211">
        <v>0</v>
      </c>
      <c r="J175" s="1211"/>
      <c r="K175" s="1211"/>
      <c r="L175" s="1212"/>
      <c r="M175" s="1210">
        <f t="shared" si="35"/>
        <v>0</v>
      </c>
      <c r="N175" s="1211">
        <v>0</v>
      </c>
      <c r="O175" s="1211"/>
      <c r="P175" s="1211"/>
      <c r="Q175" s="1212"/>
      <c r="R175" s="983"/>
      <c r="S175" s="800"/>
    </row>
    <row r="176" spans="1:20" ht="39" customHeight="1" x14ac:dyDescent="0.25">
      <c r="A176" s="1504" t="s">
        <v>167</v>
      </c>
      <c r="B176" s="1420" t="s">
        <v>419</v>
      </c>
      <c r="C176" s="1447">
        <f t="shared" ref="C176:C182" si="36">SUM(D176:G176)</f>
        <v>74364.490000000005</v>
      </c>
      <c r="D176" s="1434">
        <v>74364.490000000005</v>
      </c>
      <c r="E176" s="1434">
        <v>0</v>
      </c>
      <c r="F176" s="1434">
        <v>0</v>
      </c>
      <c r="G176" s="1435">
        <v>0</v>
      </c>
      <c r="H176" s="1447">
        <f t="shared" ref="H176:H190" si="37">SUM(I176:L176)</f>
        <v>74364.490000000005</v>
      </c>
      <c r="I176" s="1434">
        <v>74364.490000000005</v>
      </c>
      <c r="J176" s="1434">
        <v>0</v>
      </c>
      <c r="K176" s="1434">
        <v>0</v>
      </c>
      <c r="L176" s="1435">
        <v>0</v>
      </c>
      <c r="M176" s="1447">
        <f t="shared" ref="M176:M190" si="38">SUM(N176:Q176)</f>
        <v>13862.8</v>
      </c>
      <c r="N176" s="1434">
        <v>13862.8</v>
      </c>
      <c r="O176" s="1434">
        <v>0</v>
      </c>
      <c r="P176" s="1434">
        <v>0</v>
      </c>
      <c r="Q176" s="1435">
        <v>0</v>
      </c>
      <c r="R176" s="983"/>
      <c r="S176" s="800"/>
      <c r="T176" s="530"/>
    </row>
    <row r="177" spans="1:19" ht="24" x14ac:dyDescent="0.25">
      <c r="A177" s="1504" t="s">
        <v>168</v>
      </c>
      <c r="B177" s="1420" t="s">
        <v>774</v>
      </c>
      <c r="C177" s="1447">
        <f t="shared" si="36"/>
        <v>675</v>
      </c>
      <c r="D177" s="1434">
        <f>D178+D179+D180</f>
        <v>675</v>
      </c>
      <c r="E177" s="1434">
        <f>E178+E179+E180</f>
        <v>0</v>
      </c>
      <c r="F177" s="1434">
        <f>F178+F179+F180</f>
        <v>0</v>
      </c>
      <c r="G177" s="1434">
        <f>G178+G179+G180</f>
        <v>0</v>
      </c>
      <c r="H177" s="1447">
        <f t="shared" si="37"/>
        <v>675</v>
      </c>
      <c r="I177" s="1434">
        <f>I178+I179+I180</f>
        <v>675</v>
      </c>
      <c r="J177" s="1434">
        <f>J178+J179+J180</f>
        <v>0</v>
      </c>
      <c r="K177" s="1434">
        <f>K178+K179+K180</f>
        <v>0</v>
      </c>
      <c r="L177" s="1434">
        <f>L178+L179+L180</f>
        <v>0</v>
      </c>
      <c r="M177" s="1447">
        <f t="shared" si="38"/>
        <v>288</v>
      </c>
      <c r="N177" s="1434">
        <f>N178+N179+N180</f>
        <v>288</v>
      </c>
      <c r="O177" s="1434">
        <f>O178+O179+O180</f>
        <v>0</v>
      </c>
      <c r="P177" s="1434">
        <f>P178+P179+P180</f>
        <v>0</v>
      </c>
      <c r="Q177" s="1434">
        <f>Q178+Q179+Q180</f>
        <v>0</v>
      </c>
      <c r="R177" s="983"/>
      <c r="S177" s="800"/>
    </row>
    <row r="178" spans="1:19" ht="36" x14ac:dyDescent="0.25">
      <c r="A178" s="151" t="s">
        <v>34</v>
      </c>
      <c r="B178" s="213" t="s">
        <v>775</v>
      </c>
      <c r="C178" s="1217">
        <f t="shared" si="36"/>
        <v>630</v>
      </c>
      <c r="D178" s="1211">
        <v>630</v>
      </c>
      <c r="E178" s="1211"/>
      <c r="F178" s="1211"/>
      <c r="G178" s="1212"/>
      <c r="H178" s="1210">
        <f t="shared" si="37"/>
        <v>630</v>
      </c>
      <c r="I178" s="1211">
        <v>630</v>
      </c>
      <c r="J178" s="1211"/>
      <c r="K178" s="1211"/>
      <c r="L178" s="1212"/>
      <c r="M178" s="1345">
        <f t="shared" si="38"/>
        <v>288</v>
      </c>
      <c r="N178" s="1211">
        <v>288</v>
      </c>
      <c r="O178" s="1344"/>
      <c r="P178" s="1211"/>
      <c r="Q178" s="1212"/>
      <c r="R178" s="983"/>
      <c r="S178" s="800"/>
    </row>
    <row r="179" spans="1:19" ht="24" x14ac:dyDescent="0.25">
      <c r="A179" s="151" t="s">
        <v>115</v>
      </c>
      <c r="B179" s="213" t="s">
        <v>776</v>
      </c>
      <c r="C179" s="1217">
        <f t="shared" si="36"/>
        <v>0</v>
      </c>
      <c r="D179" s="1211">
        <v>0</v>
      </c>
      <c r="E179" s="1211"/>
      <c r="F179" s="1211"/>
      <c r="G179" s="1212"/>
      <c r="H179" s="1210">
        <f t="shared" si="37"/>
        <v>0</v>
      </c>
      <c r="I179" s="1211">
        <v>0</v>
      </c>
      <c r="J179" s="1211"/>
      <c r="K179" s="1211"/>
      <c r="L179" s="1212"/>
      <c r="M179" s="1345">
        <f t="shared" si="38"/>
        <v>0</v>
      </c>
      <c r="N179" s="1211"/>
      <c r="O179" s="1344"/>
      <c r="P179" s="1211"/>
      <c r="Q179" s="1212"/>
      <c r="R179" s="983"/>
      <c r="S179" s="800"/>
    </row>
    <row r="180" spans="1:19" ht="24" x14ac:dyDescent="0.25">
      <c r="A180" s="151" t="s">
        <v>116</v>
      </c>
      <c r="B180" s="213" t="s">
        <v>817</v>
      </c>
      <c r="C180" s="1217">
        <f t="shared" si="36"/>
        <v>45</v>
      </c>
      <c r="D180" s="1211">
        <v>45</v>
      </c>
      <c r="E180" s="1211"/>
      <c r="F180" s="1211"/>
      <c r="G180" s="1212"/>
      <c r="H180" s="1210">
        <f t="shared" si="37"/>
        <v>45</v>
      </c>
      <c r="I180" s="1211">
        <v>45</v>
      </c>
      <c r="J180" s="1211"/>
      <c r="K180" s="1211"/>
      <c r="L180" s="1212"/>
      <c r="M180" s="1345">
        <f t="shared" si="38"/>
        <v>0</v>
      </c>
      <c r="N180" s="1211"/>
      <c r="O180" s="1211"/>
      <c r="P180" s="1211"/>
      <c r="Q180" s="1212"/>
      <c r="R180" s="983"/>
      <c r="S180" s="800"/>
    </row>
    <row r="181" spans="1:19" ht="24" x14ac:dyDescent="0.25">
      <c r="A181" s="46" t="s">
        <v>394</v>
      </c>
      <c r="B181" s="1503" t="s">
        <v>635</v>
      </c>
      <c r="C181" s="1447">
        <f t="shared" si="36"/>
        <v>1657</v>
      </c>
      <c r="D181" s="1434">
        <f>D182+D183</f>
        <v>1657</v>
      </c>
      <c r="E181" s="1434">
        <f>E182+E183</f>
        <v>0</v>
      </c>
      <c r="F181" s="1434">
        <f>F182+F183</f>
        <v>0</v>
      </c>
      <c r="G181" s="1434">
        <f>G182+G183</f>
        <v>0</v>
      </c>
      <c r="H181" s="1447">
        <f>SUM(I181:L181)</f>
        <v>1657</v>
      </c>
      <c r="I181" s="1434">
        <f>I182+I183</f>
        <v>1657</v>
      </c>
      <c r="J181" s="1434">
        <f>J182+J183</f>
        <v>0</v>
      </c>
      <c r="K181" s="1434">
        <f>K182+K183</f>
        <v>0</v>
      </c>
      <c r="L181" s="1434">
        <f>L182+L183</f>
        <v>0</v>
      </c>
      <c r="M181" s="1447">
        <f>SUM(N181:Q181)</f>
        <v>1363.7</v>
      </c>
      <c r="N181" s="1434">
        <f>N182+N183</f>
        <v>1363.7</v>
      </c>
      <c r="O181" s="1434">
        <f>O182+O183</f>
        <v>0</v>
      </c>
      <c r="P181" s="1434">
        <f>P182+P183</f>
        <v>0</v>
      </c>
      <c r="Q181" s="1434">
        <f>Q182+Q183</f>
        <v>0</v>
      </c>
      <c r="R181" s="984"/>
      <c r="S181" s="800"/>
    </row>
    <row r="182" spans="1:19" ht="24.75" x14ac:dyDescent="0.25">
      <c r="A182" s="151" t="s">
        <v>40</v>
      </c>
      <c r="B182" s="54" t="s">
        <v>122</v>
      </c>
      <c r="C182" s="1217">
        <f t="shared" si="36"/>
        <v>0</v>
      </c>
      <c r="D182" s="1211">
        <v>0</v>
      </c>
      <c r="E182" s="1211"/>
      <c r="F182" s="1211"/>
      <c r="G182" s="1212"/>
      <c r="H182" s="1217">
        <f>SUM(I182:L182)</f>
        <v>0</v>
      </c>
      <c r="I182" s="1211"/>
      <c r="J182" s="1211"/>
      <c r="K182" s="1211"/>
      <c r="L182" s="1212"/>
      <c r="M182" s="1217">
        <f>SUM(N182:Q182)</f>
        <v>0</v>
      </c>
      <c r="N182" s="1211">
        <v>0</v>
      </c>
      <c r="O182" s="1211"/>
      <c r="P182" s="1211"/>
      <c r="Q182" s="1212"/>
      <c r="R182" s="984"/>
      <c r="S182" s="800"/>
    </row>
    <row r="183" spans="1:19" ht="39.75" customHeight="1" x14ac:dyDescent="0.25">
      <c r="A183" s="1547" t="s">
        <v>35</v>
      </c>
      <c r="B183" s="213" t="s">
        <v>818</v>
      </c>
      <c r="C183" s="980">
        <f t="shared" ref="C183:C190" si="39">SUM(D183:G183)</f>
        <v>1657</v>
      </c>
      <c r="D183" s="755">
        <v>1657</v>
      </c>
      <c r="E183" s="755"/>
      <c r="F183" s="755"/>
      <c r="G183" s="859"/>
      <c r="H183" s="980">
        <f t="shared" ref="H183:H188" si="40">SUM(I183:L183)</f>
        <v>1657</v>
      </c>
      <c r="I183" s="755">
        <v>1657</v>
      </c>
      <c r="J183" s="755"/>
      <c r="K183" s="755"/>
      <c r="L183" s="859"/>
      <c r="M183" s="980">
        <f t="shared" ref="M183:M188" si="41">SUM(N183:Q183)</f>
        <v>1363.7</v>
      </c>
      <c r="N183" s="755">
        <v>1363.7</v>
      </c>
      <c r="O183" s="755"/>
      <c r="P183" s="755"/>
      <c r="Q183" s="859"/>
      <c r="R183" s="984"/>
      <c r="S183" s="800"/>
    </row>
    <row r="184" spans="1:19" ht="39" customHeight="1" x14ac:dyDescent="0.25">
      <c r="A184" s="1504">
        <v>4</v>
      </c>
      <c r="B184" s="1505" t="s">
        <v>539</v>
      </c>
      <c r="C184" s="1447">
        <f t="shared" si="39"/>
        <v>3517.4</v>
      </c>
      <c r="D184" s="1434">
        <f>SUM(D185:D188)</f>
        <v>0</v>
      </c>
      <c r="E184" s="1434">
        <f>SUM(E185:E188)</f>
        <v>3517.4</v>
      </c>
      <c r="F184" s="1434">
        <f>SUM(F185:F188)</f>
        <v>0</v>
      </c>
      <c r="G184" s="1434">
        <f>SUM(G185:G188)</f>
        <v>0</v>
      </c>
      <c r="H184" s="1447">
        <f t="shared" si="40"/>
        <v>3517.4</v>
      </c>
      <c r="I184" s="1434">
        <f>SUM(I185:I188)</f>
        <v>0</v>
      </c>
      <c r="J184" s="1434">
        <f>SUM(J185:J188)</f>
        <v>3517.4</v>
      </c>
      <c r="K184" s="1434">
        <f>SUM(K185:K188)</f>
        <v>0</v>
      </c>
      <c r="L184" s="1434">
        <f>SUM(L185:L188)</f>
        <v>0</v>
      </c>
      <c r="M184" s="1447">
        <f t="shared" si="41"/>
        <v>524.70000000000005</v>
      </c>
      <c r="N184" s="1434">
        <f>SUM(N185:N188)</f>
        <v>0</v>
      </c>
      <c r="O184" s="1434">
        <f>SUM(O185:O188)</f>
        <v>524.70000000000005</v>
      </c>
      <c r="P184" s="1434">
        <f>SUM(P185:P188)</f>
        <v>0</v>
      </c>
      <c r="Q184" s="1434">
        <f>SUM(Q185:Q188)</f>
        <v>0</v>
      </c>
      <c r="R184" s="1297">
        <f>M184/C184*100</f>
        <v>14.917268436913631</v>
      </c>
      <c r="S184" s="800"/>
    </row>
    <row r="185" spans="1:19" ht="58.5" customHeight="1" x14ac:dyDescent="0.25">
      <c r="A185" s="151" t="s">
        <v>50</v>
      </c>
      <c r="B185" s="209" t="s">
        <v>780</v>
      </c>
      <c r="C185" s="1217">
        <f t="shared" si="39"/>
        <v>2771.6</v>
      </c>
      <c r="D185" s="1211"/>
      <c r="E185" s="1212">
        <v>2771.6</v>
      </c>
      <c r="F185" s="1211"/>
      <c r="G185" s="1212"/>
      <c r="H185" s="1217">
        <f t="shared" si="40"/>
        <v>2771.6</v>
      </c>
      <c r="I185" s="1211"/>
      <c r="J185" s="1212">
        <v>2771.6</v>
      </c>
      <c r="K185" s="1211"/>
      <c r="L185" s="1212"/>
      <c r="M185" s="1217">
        <f t="shared" si="41"/>
        <v>447.6</v>
      </c>
      <c r="N185" s="1211"/>
      <c r="O185" s="1211">
        <v>447.6</v>
      </c>
      <c r="P185" s="1211"/>
      <c r="Q185" s="1212"/>
      <c r="R185" s="984"/>
      <c r="S185" s="800"/>
    </row>
    <row r="186" spans="1:19" ht="60.75" customHeight="1" x14ac:dyDescent="0.25">
      <c r="A186" s="151" t="s">
        <v>51</v>
      </c>
      <c r="B186" s="1507" t="s">
        <v>777</v>
      </c>
      <c r="C186" s="1217">
        <f t="shared" si="39"/>
        <v>341.4</v>
      </c>
      <c r="D186" s="1211"/>
      <c r="E186" s="1212">
        <v>341.4</v>
      </c>
      <c r="F186" s="1211"/>
      <c r="G186" s="1212"/>
      <c r="H186" s="1217">
        <f t="shared" si="40"/>
        <v>341.4</v>
      </c>
      <c r="I186" s="1211"/>
      <c r="J186" s="1212">
        <v>341.4</v>
      </c>
      <c r="K186" s="1211"/>
      <c r="L186" s="1212"/>
      <c r="M186" s="1217">
        <f t="shared" si="41"/>
        <v>31.3</v>
      </c>
      <c r="N186" s="1211"/>
      <c r="O186" s="1211">
        <v>31.3</v>
      </c>
      <c r="P186" s="1211"/>
      <c r="Q186" s="1212"/>
      <c r="R186" s="984"/>
      <c r="S186" s="800"/>
    </row>
    <row r="187" spans="1:19" ht="72" customHeight="1" x14ac:dyDescent="0.25">
      <c r="A187" s="151" t="s">
        <v>52</v>
      </c>
      <c r="B187" s="1508" t="s">
        <v>778</v>
      </c>
      <c r="C187" s="1217">
        <f t="shared" si="39"/>
        <v>106</v>
      </c>
      <c r="D187" s="1211"/>
      <c r="E187" s="1212">
        <v>106</v>
      </c>
      <c r="F187" s="1211"/>
      <c r="G187" s="1212"/>
      <c r="H187" s="1217">
        <f t="shared" si="40"/>
        <v>106</v>
      </c>
      <c r="I187" s="1211"/>
      <c r="J187" s="1212">
        <v>106</v>
      </c>
      <c r="K187" s="1211"/>
      <c r="L187" s="1212"/>
      <c r="M187" s="1217">
        <f t="shared" si="41"/>
        <v>13</v>
      </c>
      <c r="N187" s="1211"/>
      <c r="O187" s="1211">
        <v>13</v>
      </c>
      <c r="P187" s="1211"/>
      <c r="Q187" s="1212"/>
      <c r="R187" s="984"/>
      <c r="S187" s="800"/>
    </row>
    <row r="188" spans="1:19" ht="56.25" customHeight="1" x14ac:dyDescent="0.25">
      <c r="A188" s="151" t="s">
        <v>53</v>
      </c>
      <c r="B188" s="1508" t="s">
        <v>779</v>
      </c>
      <c r="C188" s="1217">
        <f t="shared" si="39"/>
        <v>298.39999999999998</v>
      </c>
      <c r="D188" s="1211"/>
      <c r="E188" s="1180">
        <v>298.39999999999998</v>
      </c>
      <c r="F188" s="1065"/>
      <c r="G188" s="1180"/>
      <c r="H188" s="1217">
        <f t="shared" si="40"/>
        <v>298.39999999999998</v>
      </c>
      <c r="I188" s="1211"/>
      <c r="J188" s="1180">
        <v>298.39999999999998</v>
      </c>
      <c r="K188" s="1065"/>
      <c r="L188" s="1180"/>
      <c r="M188" s="1217">
        <f t="shared" si="41"/>
        <v>32.799999999999997</v>
      </c>
      <c r="N188" s="1211"/>
      <c r="O188" s="1065">
        <v>32.799999999999997</v>
      </c>
      <c r="P188" s="1065"/>
      <c r="Q188" s="1180"/>
      <c r="R188" s="985"/>
      <c r="S188" s="800"/>
    </row>
    <row r="189" spans="1:19" ht="24" x14ac:dyDescent="0.25">
      <c r="A189" s="1504" t="s">
        <v>455</v>
      </c>
      <c r="B189" s="1503" t="s">
        <v>781</v>
      </c>
      <c r="C189" s="1447">
        <f>SUM(D189:G189)</f>
        <v>50</v>
      </c>
      <c r="D189" s="1434">
        <v>50</v>
      </c>
      <c r="E189" s="1506"/>
      <c r="F189" s="1434">
        <v>0</v>
      </c>
      <c r="G189" s="1435">
        <v>0</v>
      </c>
      <c r="H189" s="1447">
        <f t="shared" si="37"/>
        <v>50</v>
      </c>
      <c r="I189" s="1434">
        <v>50</v>
      </c>
      <c r="J189" s="1506"/>
      <c r="K189" s="1434">
        <v>0</v>
      </c>
      <c r="L189" s="1435">
        <v>0</v>
      </c>
      <c r="M189" s="1447">
        <f t="shared" si="38"/>
        <v>34.9</v>
      </c>
      <c r="N189" s="1434">
        <v>34.9</v>
      </c>
      <c r="O189" s="1506"/>
      <c r="P189" s="1434">
        <v>0</v>
      </c>
      <c r="Q189" s="1435">
        <v>0</v>
      </c>
      <c r="R189" s="1510"/>
      <c r="S189" s="800"/>
    </row>
    <row r="190" spans="1:19" x14ac:dyDescent="0.25">
      <c r="A190" s="1504" t="s">
        <v>543</v>
      </c>
      <c r="B190" s="1433" t="s">
        <v>420</v>
      </c>
      <c r="C190" s="1447">
        <f t="shared" si="39"/>
        <v>68.7</v>
      </c>
      <c r="D190" s="1434">
        <v>3.5</v>
      </c>
      <c r="E190" s="1434">
        <v>65.2</v>
      </c>
      <c r="F190" s="1434">
        <v>0</v>
      </c>
      <c r="G190" s="1435"/>
      <c r="H190" s="1447">
        <f t="shared" si="37"/>
        <v>68.7</v>
      </c>
      <c r="I190" s="1434">
        <v>3.5</v>
      </c>
      <c r="J190" s="1434">
        <v>65.2</v>
      </c>
      <c r="K190" s="1434">
        <v>0</v>
      </c>
      <c r="L190" s="1435">
        <v>0</v>
      </c>
      <c r="M190" s="1447">
        <f t="shared" si="38"/>
        <v>0</v>
      </c>
      <c r="N190" s="1434">
        <v>0</v>
      </c>
      <c r="O190" s="1434">
        <v>0</v>
      </c>
      <c r="P190" s="1434">
        <v>0</v>
      </c>
      <c r="Q190" s="1435">
        <v>0</v>
      </c>
      <c r="R190" s="1521"/>
      <c r="S190" s="800"/>
    </row>
    <row r="191" spans="1:19" ht="36" x14ac:dyDescent="0.25">
      <c r="A191" s="1550" t="s">
        <v>544</v>
      </c>
      <c r="B191" s="1509" t="s">
        <v>819</v>
      </c>
      <c r="C191" s="1455">
        <f>SUM(D191:G191)</f>
        <v>0</v>
      </c>
      <c r="D191" s="1513"/>
      <c r="E191" s="1514"/>
      <c r="F191" s="1514"/>
      <c r="G191" s="1515"/>
      <c r="H191" s="1455">
        <f>SUM(I191:L191)</f>
        <v>0</v>
      </c>
      <c r="I191" s="1513"/>
      <c r="J191" s="1514"/>
      <c r="K191" s="1514"/>
      <c r="L191" s="1515"/>
      <c r="M191" s="1455">
        <f>SUM(N191:Q191)</f>
        <v>0</v>
      </c>
      <c r="N191" s="1513"/>
      <c r="O191" s="1514"/>
      <c r="P191" s="1514"/>
      <c r="Q191" s="1515"/>
      <c r="R191" s="985"/>
      <c r="S191" s="800"/>
    </row>
    <row r="192" spans="1:19" ht="24" x14ac:dyDescent="0.25">
      <c r="A192" s="1551" t="s">
        <v>545</v>
      </c>
      <c r="B192" s="1516" t="s">
        <v>541</v>
      </c>
      <c r="C192" s="1455">
        <f>SUM(D192:G192)</f>
        <v>0</v>
      </c>
      <c r="D192" s="1517"/>
      <c r="E192" s="1518"/>
      <c r="F192" s="1518"/>
      <c r="G192" s="1519"/>
      <c r="H192" s="1455">
        <f>SUM(I192:L192)</f>
        <v>0</v>
      </c>
      <c r="I192" s="1517"/>
      <c r="J192" s="1518"/>
      <c r="K192" s="1518"/>
      <c r="L192" s="1520"/>
      <c r="M192" s="1455">
        <f>SUM(N192:Q192)</f>
        <v>0</v>
      </c>
      <c r="N192" s="1517"/>
      <c r="O192" s="1518"/>
      <c r="P192" s="1518"/>
      <c r="Q192" s="1520"/>
      <c r="R192" s="1511"/>
      <c r="S192" s="800"/>
    </row>
    <row r="193" spans="1:19" ht="15.75" thickBot="1" x14ac:dyDescent="0.3">
      <c r="A193" s="1512"/>
      <c r="B193" s="907" t="s">
        <v>102</v>
      </c>
      <c r="C193" s="1004">
        <f>SUM(D193:G193)</f>
        <v>80332.590000000011</v>
      </c>
      <c r="D193" s="1530">
        <f>D176+D177+D181+D184+D189+D190+D191+D192</f>
        <v>76749.990000000005</v>
      </c>
      <c r="E193" s="1175">
        <f>E176+E177+E181+E184+E189+E190+E191+E192</f>
        <v>3582.6</v>
      </c>
      <c r="F193" s="1175">
        <f>F176+F177+F181+F184+F189+F190+F191+F192</f>
        <v>0</v>
      </c>
      <c r="G193" s="1175">
        <f>G176+G177+G181+G184+G189+G190+G191+G192</f>
        <v>0</v>
      </c>
      <c r="H193" s="1004">
        <f>SUM(I193:L193)</f>
        <v>80332.590000000011</v>
      </c>
      <c r="I193" s="1175">
        <f>I176+I177+I181+I184+I189+I190+I191+I192</f>
        <v>76749.990000000005</v>
      </c>
      <c r="J193" s="1175">
        <f>J176+J177+J181+J184+J189+J190+J191+J192</f>
        <v>3582.6</v>
      </c>
      <c r="K193" s="1175">
        <f>K176+K177+K181+K184+K189+K190+K191+K192</f>
        <v>0</v>
      </c>
      <c r="L193" s="1175">
        <f>L176+L177+L181+L184+L189+L190+L191+L192</f>
        <v>0</v>
      </c>
      <c r="M193" s="1004">
        <f>SUM(N193:Q193)</f>
        <v>16074.1</v>
      </c>
      <c r="N193" s="1175">
        <f>N176+N177+N181+N184+N189+N190+N191+N192</f>
        <v>15549.4</v>
      </c>
      <c r="O193" s="1175">
        <f>O176+O177+O181+O184+O189+O190+O191+O192</f>
        <v>524.70000000000005</v>
      </c>
      <c r="P193" s="1175">
        <f>P176+P177+P181+P184+P189+P190+P191+P192</f>
        <v>0</v>
      </c>
      <c r="Q193" s="1175">
        <f>Q176+Q177+Q181+Q184+Q189+Q190+Q191+Q192</f>
        <v>0</v>
      </c>
      <c r="R193" s="951">
        <f>M193/C193*100</f>
        <v>20.009438261607148</v>
      </c>
      <c r="S193" s="800"/>
    </row>
    <row r="194" spans="1:19" ht="30" customHeight="1" thickBot="1" x14ac:dyDescent="0.3">
      <c r="A194" s="1873" t="s">
        <v>845</v>
      </c>
      <c r="B194" s="1874"/>
      <c r="C194" s="1874"/>
      <c r="D194" s="1874"/>
      <c r="E194" s="1874"/>
      <c r="F194" s="1874"/>
      <c r="G194" s="1874"/>
      <c r="H194" s="1874"/>
      <c r="I194" s="1874"/>
      <c r="J194" s="1874"/>
      <c r="K194" s="1874"/>
      <c r="L194" s="1874"/>
      <c r="M194" s="1874"/>
      <c r="N194" s="1874"/>
      <c r="O194" s="1874"/>
      <c r="P194" s="1874"/>
      <c r="Q194" s="1874"/>
      <c r="R194" s="1875"/>
      <c r="S194" s="1293" t="s">
        <v>364</v>
      </c>
    </row>
    <row r="195" spans="1:19" ht="24.75" x14ac:dyDescent="0.25">
      <c r="A195" s="1438" t="s">
        <v>167</v>
      </c>
      <c r="B195" s="1441" t="s">
        <v>461</v>
      </c>
      <c r="C195" s="1442">
        <f>SUM(D195:G195)</f>
        <v>0</v>
      </c>
      <c r="D195" s="1443">
        <v>0</v>
      </c>
      <c r="E195" s="1443">
        <v>0</v>
      </c>
      <c r="F195" s="1443">
        <v>0</v>
      </c>
      <c r="G195" s="1444">
        <v>0</v>
      </c>
      <c r="H195" s="1442">
        <f t="shared" ref="H195:H200" si="42">SUM(I195:L195)</f>
        <v>0</v>
      </c>
      <c r="I195" s="1443">
        <v>0</v>
      </c>
      <c r="J195" s="1443">
        <v>0</v>
      </c>
      <c r="K195" s="1443">
        <v>0</v>
      </c>
      <c r="L195" s="1444">
        <v>0</v>
      </c>
      <c r="M195" s="1442">
        <f t="shared" ref="M195:M200" si="43">SUM(N195:Q195)</f>
        <v>0</v>
      </c>
      <c r="N195" s="1443">
        <v>0</v>
      </c>
      <c r="O195" s="1443">
        <v>0</v>
      </c>
      <c r="P195" s="1443">
        <v>0</v>
      </c>
      <c r="Q195" s="1444">
        <v>0</v>
      </c>
      <c r="R195" s="1445"/>
      <c r="S195" s="800"/>
    </row>
    <row r="196" spans="1:19" ht="36" x14ac:dyDescent="0.25">
      <c r="A196" s="1439" t="s">
        <v>168</v>
      </c>
      <c r="B196" s="1446" t="s">
        <v>462</v>
      </c>
      <c r="C196" s="1447">
        <f>SUM(D196:G196)</f>
        <v>107</v>
      </c>
      <c r="D196" s="1130">
        <f>D197+D200+D202+D205</f>
        <v>107</v>
      </c>
      <c r="E196" s="1130">
        <f>E197+E200+E202+E205</f>
        <v>0</v>
      </c>
      <c r="F196" s="1130">
        <f>F197+F200+F202+F205</f>
        <v>0</v>
      </c>
      <c r="G196" s="1130">
        <f>G197+G200+G202+G205</f>
        <v>0</v>
      </c>
      <c r="H196" s="1447">
        <f t="shared" si="42"/>
        <v>0</v>
      </c>
      <c r="I196" s="1130">
        <v>0</v>
      </c>
      <c r="J196" s="1130">
        <f>J197+J200+J202+J205</f>
        <v>0</v>
      </c>
      <c r="K196" s="1130">
        <f>K197+K200+K202+K205</f>
        <v>0</v>
      </c>
      <c r="L196" s="1130">
        <f>L197+L200+L202+L205</f>
        <v>0</v>
      </c>
      <c r="M196" s="1447">
        <f t="shared" si="43"/>
        <v>0</v>
      </c>
      <c r="N196" s="1130">
        <v>0</v>
      </c>
      <c r="O196" s="1130">
        <f>O197+O200+O202+O205</f>
        <v>0</v>
      </c>
      <c r="P196" s="1130">
        <f>P197+P200+P202+P205</f>
        <v>0</v>
      </c>
      <c r="Q196" s="1130">
        <f>Q197+Q200+Q202+Q205</f>
        <v>0</v>
      </c>
      <c r="R196" s="1448"/>
      <c r="S196" s="1293"/>
    </row>
    <row r="197" spans="1:19" ht="26.25" customHeight="1" x14ac:dyDescent="0.25">
      <c r="A197" s="1439" t="s">
        <v>34</v>
      </c>
      <c r="B197" s="987" t="s">
        <v>820</v>
      </c>
      <c r="C197" s="991">
        <f>SUM(D197:G197)</f>
        <v>0</v>
      </c>
      <c r="D197" s="795">
        <f>D198+D199</f>
        <v>0</v>
      </c>
      <c r="E197" s="795">
        <f>E198+E199</f>
        <v>0</v>
      </c>
      <c r="F197" s="795">
        <f>F198+F199</f>
        <v>0</v>
      </c>
      <c r="G197" s="795">
        <f>G198+G199</f>
        <v>0</v>
      </c>
      <c r="H197" s="991">
        <f t="shared" si="42"/>
        <v>0</v>
      </c>
      <c r="I197" s="795">
        <f>I198+I199</f>
        <v>0</v>
      </c>
      <c r="J197" s="795">
        <f>J198+J199</f>
        <v>0</v>
      </c>
      <c r="K197" s="795">
        <f>K198+K199</f>
        <v>0</v>
      </c>
      <c r="L197" s="795">
        <f>L198+L199</f>
        <v>0</v>
      </c>
      <c r="M197" s="991">
        <f t="shared" si="43"/>
        <v>0</v>
      </c>
      <c r="N197" s="795">
        <f>N198+N199</f>
        <v>0</v>
      </c>
      <c r="O197" s="795">
        <f>O198+O199</f>
        <v>0</v>
      </c>
      <c r="P197" s="795">
        <f>P198+P199</f>
        <v>0</v>
      </c>
      <c r="Q197" s="795">
        <f>Q198+Q199</f>
        <v>0</v>
      </c>
      <c r="R197" s="998"/>
      <c r="S197" s="800"/>
    </row>
    <row r="198" spans="1:19" ht="26.25" customHeight="1" x14ac:dyDescent="0.25">
      <c r="A198" s="261" t="s">
        <v>397</v>
      </c>
      <c r="B198" s="196" t="s">
        <v>821</v>
      </c>
      <c r="C198" s="991">
        <f>SUM(D198:G198)</f>
        <v>0</v>
      </c>
      <c r="D198" s="794"/>
      <c r="E198" s="1065"/>
      <c r="F198" s="1065"/>
      <c r="G198" s="1180"/>
      <c r="H198" s="992">
        <f t="shared" si="42"/>
        <v>0</v>
      </c>
      <c r="I198" s="794"/>
      <c r="J198" s="1065"/>
      <c r="K198" s="1065"/>
      <c r="L198" s="1180"/>
      <c r="M198" s="992">
        <f t="shared" si="43"/>
        <v>0</v>
      </c>
      <c r="N198" s="794"/>
      <c r="O198" s="1065"/>
      <c r="P198" s="1065"/>
      <c r="Q198" s="1180"/>
      <c r="R198" s="998"/>
      <c r="S198" s="800"/>
    </row>
    <row r="199" spans="1:19" ht="26.25" customHeight="1" x14ac:dyDescent="0.25">
      <c r="A199" s="261" t="s">
        <v>398</v>
      </c>
      <c r="B199" s="196" t="s">
        <v>726</v>
      </c>
      <c r="C199" s="991">
        <f>SUM(D199:G199)</f>
        <v>0</v>
      </c>
      <c r="D199" s="794"/>
      <c r="E199" s="1065"/>
      <c r="F199" s="1065"/>
      <c r="G199" s="1180"/>
      <c r="H199" s="992">
        <f t="shared" si="42"/>
        <v>0</v>
      </c>
      <c r="I199" s="794"/>
      <c r="J199" s="1065"/>
      <c r="K199" s="1065"/>
      <c r="L199" s="1180"/>
      <c r="M199" s="992">
        <f t="shared" si="43"/>
        <v>0</v>
      </c>
      <c r="N199" s="794"/>
      <c r="O199" s="1065"/>
      <c r="P199" s="1065"/>
      <c r="Q199" s="1180"/>
      <c r="R199" s="998"/>
      <c r="S199" s="800"/>
    </row>
    <row r="200" spans="1:19" ht="24" x14ac:dyDescent="0.25">
      <c r="A200" s="1439" t="s">
        <v>115</v>
      </c>
      <c r="B200" s="987" t="s">
        <v>822</v>
      </c>
      <c r="C200" s="991">
        <f t="shared" ref="C200:C206" si="44">SUM(D200:G200)</f>
        <v>95</v>
      </c>
      <c r="D200" s="795">
        <f>D201</f>
        <v>95</v>
      </c>
      <c r="E200" s="795">
        <f>E201</f>
        <v>0</v>
      </c>
      <c r="F200" s="795">
        <f>F201</f>
        <v>0</v>
      </c>
      <c r="G200" s="795">
        <f>G201</f>
        <v>0</v>
      </c>
      <c r="H200" s="991">
        <f t="shared" si="42"/>
        <v>0</v>
      </c>
      <c r="I200" s="795">
        <f>I201</f>
        <v>0</v>
      </c>
      <c r="J200" s="795">
        <f>J201</f>
        <v>0</v>
      </c>
      <c r="K200" s="795">
        <f>K201</f>
        <v>0</v>
      </c>
      <c r="L200" s="795">
        <f>L201</f>
        <v>0</v>
      </c>
      <c r="M200" s="991">
        <f t="shared" si="43"/>
        <v>0</v>
      </c>
      <c r="N200" s="795">
        <f>N201</f>
        <v>0</v>
      </c>
      <c r="O200" s="795">
        <f>O201</f>
        <v>0</v>
      </c>
      <c r="P200" s="795">
        <f>P201</f>
        <v>0</v>
      </c>
      <c r="Q200" s="795">
        <f>Q201</f>
        <v>0</v>
      </c>
      <c r="R200" s="997"/>
      <c r="S200" s="800"/>
    </row>
    <row r="201" spans="1:19" ht="24" x14ac:dyDescent="0.25">
      <c r="A201" s="261" t="s">
        <v>727</v>
      </c>
      <c r="B201" s="196" t="s">
        <v>728</v>
      </c>
      <c r="C201" s="991">
        <f>D201+E201+F201+G201</f>
        <v>95</v>
      </c>
      <c r="D201" s="794">
        <v>95</v>
      </c>
      <c r="E201" s="1065"/>
      <c r="F201" s="1065"/>
      <c r="G201" s="1180"/>
      <c r="H201" s="991">
        <f>I201+J201+K201+L201</f>
        <v>0</v>
      </c>
      <c r="I201" s="794"/>
      <c r="J201" s="1065"/>
      <c r="K201" s="1065"/>
      <c r="L201" s="1180"/>
      <c r="M201" s="991">
        <f>N201+O201+P201+Q201</f>
        <v>0</v>
      </c>
      <c r="N201" s="794"/>
      <c r="O201" s="1065"/>
      <c r="P201" s="1065"/>
      <c r="Q201" s="1180"/>
      <c r="R201" s="997"/>
      <c r="S201" s="800"/>
    </row>
    <row r="202" spans="1:19" ht="24" x14ac:dyDescent="0.25">
      <c r="A202" s="1449" t="s">
        <v>116</v>
      </c>
      <c r="B202" s="987" t="s">
        <v>823</v>
      </c>
      <c r="C202" s="991">
        <f t="shared" si="44"/>
        <v>12</v>
      </c>
      <c r="D202" s="795">
        <f>D203+D204</f>
        <v>12</v>
      </c>
      <c r="E202" s="795">
        <f>E203+E204</f>
        <v>0</v>
      </c>
      <c r="F202" s="795">
        <f>F203+F204</f>
        <v>0</v>
      </c>
      <c r="G202" s="795">
        <f>G203+G204</f>
        <v>0</v>
      </c>
      <c r="H202" s="991">
        <f>SUM(I202:L202)</f>
        <v>0</v>
      </c>
      <c r="I202" s="795">
        <f>I203+I204</f>
        <v>0</v>
      </c>
      <c r="J202" s="795">
        <f>J203+J204</f>
        <v>0</v>
      </c>
      <c r="K202" s="795">
        <f>K203+K204</f>
        <v>0</v>
      </c>
      <c r="L202" s="795">
        <f>L203+L204</f>
        <v>0</v>
      </c>
      <c r="M202" s="991">
        <f>SUM(N202:Q202)</f>
        <v>0</v>
      </c>
      <c r="N202" s="795">
        <f>N203+N204</f>
        <v>0</v>
      </c>
      <c r="O202" s="795">
        <f>O203+O204</f>
        <v>0</v>
      </c>
      <c r="P202" s="795">
        <f>P203+P204</f>
        <v>0</v>
      </c>
      <c r="Q202" s="795">
        <f>Q203+Q204</f>
        <v>0</v>
      </c>
      <c r="R202" s="997"/>
      <c r="S202" s="800"/>
    </row>
    <row r="203" spans="1:19" ht="24" x14ac:dyDescent="0.25">
      <c r="A203" s="1440" t="s">
        <v>402</v>
      </c>
      <c r="B203" s="196" t="s">
        <v>824</v>
      </c>
      <c r="C203" s="991">
        <f t="shared" si="44"/>
        <v>4</v>
      </c>
      <c r="D203" s="794">
        <v>4</v>
      </c>
      <c r="E203" s="1065"/>
      <c r="F203" s="1065"/>
      <c r="G203" s="1180"/>
      <c r="H203" s="992">
        <f>SUM(I203:L203)</f>
        <v>0</v>
      </c>
      <c r="I203" s="794"/>
      <c r="J203" s="1065"/>
      <c r="K203" s="1065"/>
      <c r="L203" s="1180"/>
      <c r="M203" s="992">
        <f>SUM(N203:Q203)</f>
        <v>0</v>
      </c>
      <c r="N203" s="794"/>
      <c r="O203" s="1065"/>
      <c r="P203" s="1065"/>
      <c r="Q203" s="1180"/>
      <c r="R203" s="997"/>
      <c r="S203" s="800"/>
    </row>
    <row r="204" spans="1:19" ht="24" x14ac:dyDescent="0.25">
      <c r="A204" s="1440" t="s">
        <v>403</v>
      </c>
      <c r="B204" s="196" t="s">
        <v>729</v>
      </c>
      <c r="C204" s="991">
        <f t="shared" si="44"/>
        <v>8</v>
      </c>
      <c r="D204" s="794">
        <v>8</v>
      </c>
      <c r="E204" s="1065"/>
      <c r="F204" s="1065"/>
      <c r="G204" s="1180"/>
      <c r="H204" s="992">
        <f>SUM(I204:L204)</f>
        <v>0</v>
      </c>
      <c r="I204" s="794"/>
      <c r="J204" s="1065"/>
      <c r="K204" s="1065"/>
      <c r="L204" s="1180"/>
      <c r="M204" s="992">
        <f>SUM(N204:Q204)</f>
        <v>0</v>
      </c>
      <c r="N204" s="794"/>
      <c r="O204" s="1065"/>
      <c r="P204" s="1065"/>
      <c r="Q204" s="1180"/>
      <c r="R204" s="997"/>
      <c r="S204" s="800"/>
    </row>
    <row r="205" spans="1:19" ht="25.5" x14ac:dyDescent="0.25">
      <c r="A205" s="1439" t="s">
        <v>117</v>
      </c>
      <c r="B205" s="1450" t="s">
        <v>825</v>
      </c>
      <c r="C205" s="991">
        <f t="shared" si="44"/>
        <v>0</v>
      </c>
      <c r="D205" s="795"/>
      <c r="E205" s="1067">
        <v>0</v>
      </c>
      <c r="F205" s="1067">
        <v>0</v>
      </c>
      <c r="G205" s="1191">
        <v>0</v>
      </c>
      <c r="H205" s="991">
        <f>SUM(I205:L205)</f>
        <v>50</v>
      </c>
      <c r="I205" s="795">
        <v>50</v>
      </c>
      <c r="J205" s="1067">
        <v>0</v>
      </c>
      <c r="K205" s="1067">
        <v>0</v>
      </c>
      <c r="L205" s="1191">
        <v>0</v>
      </c>
      <c r="M205" s="991">
        <f>SUM(N205:Q205)</f>
        <v>0</v>
      </c>
      <c r="N205" s="1067">
        <v>0</v>
      </c>
      <c r="O205" s="1067">
        <v>0</v>
      </c>
      <c r="P205" s="1067">
        <v>0</v>
      </c>
      <c r="Q205" s="1191">
        <v>0</v>
      </c>
      <c r="R205" s="950"/>
      <c r="S205" s="800"/>
    </row>
    <row r="206" spans="1:19" ht="26.25" customHeight="1" thickBot="1" x14ac:dyDescent="0.3">
      <c r="A206" s="989"/>
      <c r="B206" s="990" t="s">
        <v>102</v>
      </c>
      <c r="C206" s="993">
        <f t="shared" si="44"/>
        <v>107</v>
      </c>
      <c r="D206" s="994">
        <f>D195+D196</f>
        <v>107</v>
      </c>
      <c r="E206" s="994">
        <f>E195+E196</f>
        <v>0</v>
      </c>
      <c r="F206" s="994">
        <f>F195+F196</f>
        <v>0</v>
      </c>
      <c r="G206" s="995">
        <f>G195+G196</f>
        <v>0</v>
      </c>
      <c r="H206" s="993">
        <f>SUM(I206:L206)</f>
        <v>0</v>
      </c>
      <c r="I206" s="994">
        <f>I195+I196</f>
        <v>0</v>
      </c>
      <c r="J206" s="994">
        <f>J195+J196</f>
        <v>0</v>
      </c>
      <c r="K206" s="994">
        <f>K195+K196</f>
        <v>0</v>
      </c>
      <c r="L206" s="995">
        <f>L195+L196</f>
        <v>0</v>
      </c>
      <c r="M206" s="993">
        <f>SUM(N206:Q206)</f>
        <v>0</v>
      </c>
      <c r="N206" s="994">
        <f>N195+N196</f>
        <v>0</v>
      </c>
      <c r="O206" s="994">
        <f>O195+O196</f>
        <v>0</v>
      </c>
      <c r="P206" s="994">
        <f>P195+P196</f>
        <v>0</v>
      </c>
      <c r="Q206" s="995">
        <f>Q195+Q196</f>
        <v>0</v>
      </c>
      <c r="R206" s="951">
        <f>M206/C206*100</f>
        <v>0</v>
      </c>
      <c r="S206" s="800"/>
    </row>
    <row r="207" spans="1:19" ht="30" customHeight="1" thickBot="1" x14ac:dyDescent="0.3">
      <c r="A207" s="1873" t="s">
        <v>721</v>
      </c>
      <c r="B207" s="1874"/>
      <c r="C207" s="1874"/>
      <c r="D207" s="1874"/>
      <c r="E207" s="1874"/>
      <c r="F207" s="1874"/>
      <c r="G207" s="1874"/>
      <c r="H207" s="1874"/>
      <c r="I207" s="1874"/>
      <c r="J207" s="1874"/>
      <c r="K207" s="1874"/>
      <c r="L207" s="1874"/>
      <c r="M207" s="1874"/>
      <c r="N207" s="1874"/>
      <c r="O207" s="1874"/>
      <c r="P207" s="1874"/>
      <c r="Q207" s="1874"/>
      <c r="R207" s="1875"/>
      <c r="S207" s="1293" t="s">
        <v>364</v>
      </c>
    </row>
    <row r="208" spans="1:19" ht="36" x14ac:dyDescent="0.25">
      <c r="A208" s="1416">
        <v>1</v>
      </c>
      <c r="B208" s="1000" t="s">
        <v>826</v>
      </c>
      <c r="C208" s="1002">
        <f>SUM(D208:G208)</f>
        <v>0</v>
      </c>
      <c r="D208" s="1124">
        <f>SUM(D209:D211)</f>
        <v>0</v>
      </c>
      <c r="E208" s="1124">
        <f>SUM(E209:E211)</f>
        <v>0</v>
      </c>
      <c r="F208" s="1124">
        <f>SUM(F209:F211)</f>
        <v>0</v>
      </c>
      <c r="G208" s="1223">
        <f>SUM(G209:G211)</f>
        <v>0</v>
      </c>
      <c r="H208" s="1002">
        <f>SUM(I208:L208)</f>
        <v>0</v>
      </c>
      <c r="I208" s="1124">
        <f>SUM(I209:I211)</f>
        <v>0</v>
      </c>
      <c r="J208" s="1124">
        <f>SUM(J209:J211)</f>
        <v>0</v>
      </c>
      <c r="K208" s="1124">
        <f>SUM(K209:K211)</f>
        <v>0</v>
      </c>
      <c r="L208" s="1223">
        <f>SUM(L209:L211)</f>
        <v>0</v>
      </c>
      <c r="M208" s="1002">
        <f>SUM(N208:Q208)</f>
        <v>0</v>
      </c>
      <c r="N208" s="1124">
        <f>SUM(N209:N211)</f>
        <v>0</v>
      </c>
      <c r="O208" s="1124">
        <f>SUM(O209:O211)</f>
        <v>0</v>
      </c>
      <c r="P208" s="1124">
        <f>SUM(P209:P211)</f>
        <v>0</v>
      </c>
      <c r="Q208" s="1223">
        <f>SUM(Q209:Q211)</f>
        <v>0</v>
      </c>
      <c r="R208" s="335"/>
      <c r="S208" s="800"/>
    </row>
    <row r="209" spans="1:19" x14ac:dyDescent="0.25">
      <c r="A209" s="1546" t="s">
        <v>26</v>
      </c>
      <c r="B209" s="194" t="s">
        <v>716</v>
      </c>
      <c r="C209" s="991">
        <f t="shared" ref="C209:C215" si="45">D209+E209</f>
        <v>0</v>
      </c>
      <c r="D209" s="1188"/>
      <c r="E209" s="1065"/>
      <c r="F209" s="1065"/>
      <c r="G209" s="1180"/>
      <c r="H209" s="992">
        <f t="shared" ref="H209:H215" si="46">I209+J209</f>
        <v>0</v>
      </c>
      <c r="I209" s="1188"/>
      <c r="J209" s="1065"/>
      <c r="K209" s="1065"/>
      <c r="L209" s="1180"/>
      <c r="M209" s="991">
        <f t="shared" ref="M209:M215" si="47">N209+O209</f>
        <v>0</v>
      </c>
      <c r="N209" s="1188"/>
      <c r="O209" s="1065"/>
      <c r="P209" s="1065"/>
      <c r="Q209" s="1180"/>
      <c r="R209" s="1006"/>
      <c r="S209" s="800"/>
    </row>
    <row r="210" spans="1:19" ht="24" x14ac:dyDescent="0.25">
      <c r="A210" s="1547" t="s">
        <v>27</v>
      </c>
      <c r="B210" s="195" t="s">
        <v>717</v>
      </c>
      <c r="C210" s="991">
        <f t="shared" si="45"/>
        <v>0</v>
      </c>
      <c r="D210" s="1188"/>
      <c r="E210" s="1065"/>
      <c r="F210" s="1065"/>
      <c r="G210" s="1180"/>
      <c r="H210" s="992">
        <f t="shared" si="46"/>
        <v>0</v>
      </c>
      <c r="I210" s="1188"/>
      <c r="J210" s="1065"/>
      <c r="K210" s="1065"/>
      <c r="L210" s="1180"/>
      <c r="M210" s="991">
        <f t="shared" si="47"/>
        <v>0</v>
      </c>
      <c r="N210" s="1188"/>
      <c r="O210" s="1065"/>
      <c r="P210" s="1065"/>
      <c r="Q210" s="1180"/>
      <c r="R210" s="1006"/>
      <c r="S210" s="800"/>
    </row>
    <row r="211" spans="1:19" ht="24" x14ac:dyDescent="0.25">
      <c r="A211" s="151" t="s">
        <v>28</v>
      </c>
      <c r="B211" s="196" t="s">
        <v>827</v>
      </c>
      <c r="C211" s="991">
        <f t="shared" si="45"/>
        <v>0</v>
      </c>
      <c r="D211" s="1188"/>
      <c r="E211" s="1065"/>
      <c r="F211" s="1065"/>
      <c r="G211" s="1180"/>
      <c r="H211" s="991">
        <f t="shared" si="46"/>
        <v>0</v>
      </c>
      <c r="I211" s="1188"/>
      <c r="J211" s="1065"/>
      <c r="K211" s="1065"/>
      <c r="L211" s="1180"/>
      <c r="M211" s="991">
        <f t="shared" si="47"/>
        <v>0</v>
      </c>
      <c r="N211" s="1188"/>
      <c r="O211" s="1065"/>
      <c r="P211" s="1065"/>
      <c r="Q211" s="1180"/>
      <c r="R211" s="1006"/>
      <c r="S211" s="800"/>
    </row>
    <row r="212" spans="1:19" ht="36" x14ac:dyDescent="0.25">
      <c r="A212" s="451">
        <v>2</v>
      </c>
      <c r="B212" s="468" t="s">
        <v>718</v>
      </c>
      <c r="C212" s="1003">
        <f>SUM(D212:G212)</f>
        <v>2078</v>
      </c>
      <c r="D212" s="1124">
        <f>D213+D214+D215+D216+D217+D218</f>
        <v>2078</v>
      </c>
      <c r="E212" s="1124">
        <f>E213+E214+E215+E216+E217+E218</f>
        <v>0</v>
      </c>
      <c r="F212" s="1124">
        <f>F213+F214+F215+F216+F217+F218</f>
        <v>0</v>
      </c>
      <c r="G212" s="1124">
        <f>G213+G214+G215+G216+G217+G218</f>
        <v>0</v>
      </c>
      <c r="H212" s="1003">
        <f>SUM(I212:L212)</f>
        <v>0</v>
      </c>
      <c r="I212" s="1124">
        <f>SUM(I213+I214+I217+I218)</f>
        <v>0</v>
      </c>
      <c r="J212" s="1208">
        <f>SUM(J213+J214+J217+J218)</f>
        <v>0</v>
      </c>
      <c r="K212" s="1208">
        <f>SUM(K213+K214+K217+K218)</f>
        <v>0</v>
      </c>
      <c r="L212" s="1209">
        <f>SUM(L213+L214+L217+L218)</f>
        <v>0</v>
      </c>
      <c r="M212" s="1003">
        <f>SUM(N212:Q212)</f>
        <v>0</v>
      </c>
      <c r="N212" s="1124">
        <f>SUM(N213+N214+N217+N218)</f>
        <v>0</v>
      </c>
      <c r="O212" s="1208">
        <f>SUM(O213+O214+O217+O218)</f>
        <v>0</v>
      </c>
      <c r="P212" s="1208">
        <f>SUM(P213+P214+P217+P218)</f>
        <v>0</v>
      </c>
      <c r="Q212" s="1209">
        <f>SUM(Q213+Q214+Q217+Q218)</f>
        <v>0</v>
      </c>
      <c r="R212" s="1007"/>
      <c r="S212" s="800"/>
    </row>
    <row r="213" spans="1:19" ht="24" x14ac:dyDescent="0.25">
      <c r="A213" s="1547" t="s">
        <v>34</v>
      </c>
      <c r="B213" s="195" t="s">
        <v>828</v>
      </c>
      <c r="C213" s="991">
        <f t="shared" si="45"/>
        <v>365</v>
      </c>
      <c r="D213" s="1188">
        <v>365</v>
      </c>
      <c r="E213" s="1065"/>
      <c r="F213" s="1065"/>
      <c r="G213" s="1180"/>
      <c r="H213" s="991">
        <f t="shared" si="46"/>
        <v>0</v>
      </c>
      <c r="I213" s="1188"/>
      <c r="J213" s="1065"/>
      <c r="K213" s="1065"/>
      <c r="L213" s="1180"/>
      <c r="M213" s="991">
        <f t="shared" si="47"/>
        <v>0</v>
      </c>
      <c r="N213" s="1188"/>
      <c r="O213" s="1065"/>
      <c r="P213" s="1065"/>
      <c r="Q213" s="1180"/>
      <c r="R213" s="1006"/>
      <c r="S213" s="800"/>
    </row>
    <row r="214" spans="1:19" x14ac:dyDescent="0.25">
      <c r="A214" s="1547" t="s">
        <v>115</v>
      </c>
      <c r="B214" s="195" t="s">
        <v>719</v>
      </c>
      <c r="C214" s="991">
        <f>SUM(D214:G214)</f>
        <v>1238</v>
      </c>
      <c r="D214" s="1188">
        <v>1238</v>
      </c>
      <c r="E214" s="1065"/>
      <c r="F214" s="1065"/>
      <c r="G214" s="1180"/>
      <c r="H214" s="991">
        <f>SUM(I214:L214)</f>
        <v>0</v>
      </c>
      <c r="I214" s="1188"/>
      <c r="J214" s="1065"/>
      <c r="K214" s="1065"/>
      <c r="L214" s="1180"/>
      <c r="M214" s="991">
        <f>SUM(N214:Q214)</f>
        <v>0</v>
      </c>
      <c r="N214" s="1065"/>
      <c r="O214" s="1065"/>
      <c r="P214" s="1065"/>
      <c r="Q214" s="1180"/>
      <c r="R214" s="1006"/>
      <c r="S214" s="800"/>
    </row>
    <row r="215" spans="1:19" x14ac:dyDescent="0.25">
      <c r="A215" s="1547" t="s">
        <v>116</v>
      </c>
      <c r="B215" s="196" t="s">
        <v>214</v>
      </c>
      <c r="C215" s="991">
        <f t="shared" si="45"/>
        <v>50</v>
      </c>
      <c r="D215" s="1065">
        <v>50</v>
      </c>
      <c r="E215" s="1188"/>
      <c r="F215" s="1065"/>
      <c r="G215" s="1180"/>
      <c r="H215" s="991">
        <f t="shared" si="46"/>
        <v>0</v>
      </c>
      <c r="I215" s="1065"/>
      <c r="J215" s="1188"/>
      <c r="K215" s="1065"/>
      <c r="L215" s="1180"/>
      <c r="M215" s="991">
        <f t="shared" si="47"/>
        <v>0</v>
      </c>
      <c r="N215" s="1065"/>
      <c r="O215" s="1188"/>
      <c r="P215" s="1065"/>
      <c r="Q215" s="1180"/>
      <c r="R215" s="1006"/>
      <c r="S215" s="800"/>
    </row>
    <row r="216" spans="1:19" ht="24" x14ac:dyDescent="0.25">
      <c r="A216" s="1547" t="s">
        <v>117</v>
      </c>
      <c r="B216" s="196" t="s">
        <v>829</v>
      </c>
      <c r="C216" s="991">
        <f>D216+E216</f>
        <v>375</v>
      </c>
      <c r="D216" s="1065">
        <v>375</v>
      </c>
      <c r="E216" s="1188"/>
      <c r="F216" s="1065"/>
      <c r="G216" s="1180"/>
      <c r="H216" s="991">
        <f>I216+J216</f>
        <v>0</v>
      </c>
      <c r="I216" s="1065"/>
      <c r="J216" s="1188"/>
      <c r="K216" s="1065"/>
      <c r="L216" s="1180"/>
      <c r="M216" s="991">
        <f>N216+O216</f>
        <v>0</v>
      </c>
      <c r="N216" s="1065"/>
      <c r="O216" s="1188"/>
      <c r="P216" s="1065"/>
      <c r="Q216" s="1180"/>
      <c r="R216" s="1006"/>
      <c r="S216" s="800"/>
    </row>
    <row r="217" spans="1:19" ht="24" x14ac:dyDescent="0.25">
      <c r="A217" s="1547" t="s">
        <v>118</v>
      </c>
      <c r="B217" s="196" t="s">
        <v>252</v>
      </c>
      <c r="C217" s="991">
        <f>SUM(D217:G217)</f>
        <v>0</v>
      </c>
      <c r="D217" s="1188"/>
      <c r="E217" s="1065"/>
      <c r="F217" s="1065"/>
      <c r="G217" s="1180"/>
      <c r="H217" s="991">
        <f>SUM(I217:L217)</f>
        <v>0</v>
      </c>
      <c r="I217" s="1188"/>
      <c r="J217" s="1065"/>
      <c r="K217" s="1065"/>
      <c r="L217" s="1180"/>
      <c r="M217" s="991">
        <f>SUM(N217:Q217)</f>
        <v>0</v>
      </c>
      <c r="N217" s="1188"/>
      <c r="O217" s="1065"/>
      <c r="P217" s="1065"/>
      <c r="Q217" s="1180"/>
      <c r="R217" s="1006"/>
      <c r="S217" s="800"/>
    </row>
    <row r="218" spans="1:19" ht="24" x14ac:dyDescent="0.25">
      <c r="A218" s="1548" t="s">
        <v>119</v>
      </c>
      <c r="B218" s="196" t="s">
        <v>830</v>
      </c>
      <c r="C218" s="991">
        <f>SUM(D218:G218)</f>
        <v>50</v>
      </c>
      <c r="D218" s="1188">
        <v>50</v>
      </c>
      <c r="E218" s="1065"/>
      <c r="F218" s="1065"/>
      <c r="G218" s="1180"/>
      <c r="H218" s="991">
        <f>SUM(I218:L218)</f>
        <v>0</v>
      </c>
      <c r="I218" s="1188"/>
      <c r="J218" s="1065"/>
      <c r="K218" s="1065"/>
      <c r="L218" s="1180"/>
      <c r="M218" s="991">
        <f>SUM(N218:Q218)</f>
        <v>0</v>
      </c>
      <c r="N218" s="1188"/>
      <c r="O218" s="1065"/>
      <c r="P218" s="1065"/>
      <c r="Q218" s="1180"/>
      <c r="R218" s="1006"/>
      <c r="S218" s="800"/>
    </row>
    <row r="219" spans="1:19" ht="24" x14ac:dyDescent="0.25">
      <c r="A219" s="1549">
        <v>3</v>
      </c>
      <c r="B219" s="468" t="s">
        <v>831</v>
      </c>
      <c r="C219" s="1003">
        <f>SUM(D219:G219)</f>
        <v>1857.2</v>
      </c>
      <c r="D219" s="1208">
        <f>SUM(D220)</f>
        <v>0</v>
      </c>
      <c r="E219" s="1208">
        <f>SUM(E220)</f>
        <v>1857.2</v>
      </c>
      <c r="F219" s="1208">
        <f>SUM(F220)</f>
        <v>0</v>
      </c>
      <c r="G219" s="1209">
        <f>SUM(G220)</f>
        <v>0</v>
      </c>
      <c r="H219" s="1003">
        <f>SUM(I219:L219)</f>
        <v>0</v>
      </c>
      <c r="I219" s="1124"/>
      <c r="J219" s="1417"/>
      <c r="K219" s="1208">
        <f>SUM(K220)</f>
        <v>0</v>
      </c>
      <c r="L219" s="1209">
        <f>SUM(L220)</f>
        <v>0</v>
      </c>
      <c r="M219" s="1003">
        <f>SUM(N219:Q219)</f>
        <v>0</v>
      </c>
      <c r="N219" s="1124"/>
      <c r="O219" s="1208">
        <f>SUM(O220)</f>
        <v>0</v>
      </c>
      <c r="P219" s="1208">
        <f>SUM(P220)</f>
        <v>0</v>
      </c>
      <c r="Q219" s="1209">
        <f>SUM(Q220)</f>
        <v>0</v>
      </c>
      <c r="R219" s="1418"/>
      <c r="S219" s="800"/>
    </row>
    <row r="220" spans="1:19" ht="60" x14ac:dyDescent="0.25">
      <c r="A220" s="1548" t="s">
        <v>40</v>
      </c>
      <c r="B220" s="196" t="s">
        <v>720</v>
      </c>
      <c r="C220" s="991">
        <f>SUM(D220:G220)</f>
        <v>1857.2</v>
      </c>
      <c r="D220" s="1188">
        <v>0</v>
      </c>
      <c r="E220" s="1419">
        <v>1857.2</v>
      </c>
      <c r="F220" s="1065"/>
      <c r="G220" s="1180"/>
      <c r="H220" s="991">
        <f>SUM(I220:L220)</f>
        <v>0</v>
      </c>
      <c r="I220" s="1188"/>
      <c r="J220" s="1382"/>
      <c r="K220" s="1065"/>
      <c r="L220" s="1180"/>
      <c r="M220" s="991">
        <f>SUM(N220:Q220)</f>
        <v>0</v>
      </c>
      <c r="N220" s="1188"/>
      <c r="O220" s="1065"/>
      <c r="P220" s="1065"/>
      <c r="Q220" s="1180"/>
      <c r="R220" s="1006"/>
      <c r="S220" s="800"/>
    </row>
    <row r="221" spans="1:19" ht="25.5" customHeight="1" thickBot="1" x14ac:dyDescent="0.3">
      <c r="A221" s="921"/>
      <c r="B221" s="907" t="s">
        <v>131</v>
      </c>
      <c r="C221" s="1004">
        <f>SUM(D221:G221)</f>
        <v>3935.2</v>
      </c>
      <c r="D221" s="1175">
        <f>D208+D212+D219</f>
        <v>2078</v>
      </c>
      <c r="E221" s="1175">
        <f t="shared" ref="E221:Q221" si="48">E208+E212+E219</f>
        <v>1857.2</v>
      </c>
      <c r="F221" s="1175">
        <f t="shared" si="48"/>
        <v>0</v>
      </c>
      <c r="G221" s="1175">
        <f t="shared" si="48"/>
        <v>0</v>
      </c>
      <c r="H221" s="1004">
        <f>SUM(I221:L221)</f>
        <v>0</v>
      </c>
      <c r="I221" s="1175">
        <f t="shared" si="48"/>
        <v>0</v>
      </c>
      <c r="J221" s="1175">
        <f t="shared" si="48"/>
        <v>0</v>
      </c>
      <c r="K221" s="1175">
        <f t="shared" si="48"/>
        <v>0</v>
      </c>
      <c r="L221" s="1175">
        <f t="shared" si="48"/>
        <v>0</v>
      </c>
      <c r="M221" s="1004">
        <f>SUM(N221:Q221)</f>
        <v>0</v>
      </c>
      <c r="N221" s="1175">
        <f t="shared" si="48"/>
        <v>0</v>
      </c>
      <c r="O221" s="1175">
        <f t="shared" si="48"/>
        <v>0</v>
      </c>
      <c r="P221" s="1175">
        <f t="shared" si="48"/>
        <v>0</v>
      </c>
      <c r="Q221" s="1175">
        <f t="shared" si="48"/>
        <v>0</v>
      </c>
      <c r="R221" s="951">
        <f>N221/D221*100</f>
        <v>0</v>
      </c>
      <c r="S221" s="800"/>
    </row>
    <row r="222" spans="1:19" ht="30" customHeight="1" thickBot="1" x14ac:dyDescent="0.3">
      <c r="A222" s="1840" t="s">
        <v>448</v>
      </c>
      <c r="B222" s="1858"/>
      <c r="C222" s="1858"/>
      <c r="D222" s="1858"/>
      <c r="E222" s="1858"/>
      <c r="F222" s="1858"/>
      <c r="G222" s="1858"/>
      <c r="H222" s="1858"/>
      <c r="I222" s="1858"/>
      <c r="J222" s="1858"/>
      <c r="K222" s="1858"/>
      <c r="L222" s="1858"/>
      <c r="M222" s="1858"/>
      <c r="N222" s="1858"/>
      <c r="O222" s="1858"/>
      <c r="P222" s="1858"/>
      <c r="Q222" s="1858"/>
      <c r="R222" s="1859"/>
      <c r="S222" s="1293" t="s">
        <v>364</v>
      </c>
    </row>
    <row r="223" spans="1:19" ht="36.75" x14ac:dyDescent="0.25">
      <c r="A223" s="1543">
        <v>1</v>
      </c>
      <c r="B223" s="936" t="s">
        <v>440</v>
      </c>
      <c r="C223" s="1181">
        <f>SUM(D223:G223)</f>
        <v>0</v>
      </c>
      <c r="D223" s="1182">
        <v>0</v>
      </c>
      <c r="E223" s="1182">
        <v>0</v>
      </c>
      <c r="F223" s="1182">
        <v>0</v>
      </c>
      <c r="G223" s="1183">
        <v>0</v>
      </c>
      <c r="H223" s="1181">
        <f t="shared" ref="H223:H230" si="49">SUM(I223:L223)</f>
        <v>0</v>
      </c>
      <c r="I223" s="1182">
        <v>0</v>
      </c>
      <c r="J223" s="1182">
        <v>0</v>
      </c>
      <c r="K223" s="1182">
        <v>0</v>
      </c>
      <c r="L223" s="1183">
        <v>0</v>
      </c>
      <c r="M223" s="1181">
        <f t="shared" ref="M223:M231" si="50">SUM(N223:Q223)</f>
        <v>0</v>
      </c>
      <c r="N223" s="1182">
        <v>0</v>
      </c>
      <c r="O223" s="1182">
        <v>0</v>
      </c>
      <c r="P223" s="1182">
        <v>0</v>
      </c>
      <c r="Q223" s="1183">
        <v>0</v>
      </c>
      <c r="R223" s="880"/>
      <c r="S223" s="800"/>
    </row>
    <row r="224" spans="1:19" ht="24.75" x14ac:dyDescent="0.25">
      <c r="A224" s="1544">
        <v>2</v>
      </c>
      <c r="B224" s="888" t="s">
        <v>441</v>
      </c>
      <c r="C224" s="991">
        <f>SUM(D224:G224)</f>
        <v>274</v>
      </c>
      <c r="D224" s="1067">
        <f>SUM(D225)</f>
        <v>19</v>
      </c>
      <c r="E224" s="1067">
        <f>SUM(E225)</f>
        <v>255</v>
      </c>
      <c r="F224" s="1067">
        <f>SUM(F225)</f>
        <v>0</v>
      </c>
      <c r="G224" s="1191">
        <f>SUM(G225)</f>
        <v>0</v>
      </c>
      <c r="H224" s="991">
        <f t="shared" si="49"/>
        <v>274</v>
      </c>
      <c r="I224" s="1067">
        <f>SUM(I225)</f>
        <v>19</v>
      </c>
      <c r="J224" s="1067">
        <f>SUM(J225)</f>
        <v>255</v>
      </c>
      <c r="K224" s="1067">
        <f>SUM(K225)</f>
        <v>0</v>
      </c>
      <c r="L224" s="1191">
        <f>SUM(L225)</f>
        <v>0</v>
      </c>
      <c r="M224" s="991">
        <f t="shared" si="50"/>
        <v>0</v>
      </c>
      <c r="N224" s="1067">
        <f>SUM(N225)</f>
        <v>0</v>
      </c>
      <c r="O224" s="1067">
        <f>SUM(O225)</f>
        <v>0</v>
      </c>
      <c r="P224" s="1067">
        <f>SUM(P225)</f>
        <v>0</v>
      </c>
      <c r="Q224" s="1191">
        <f>SUM(Q225)</f>
        <v>0</v>
      </c>
      <c r="R224" s="950"/>
      <c r="S224" s="800"/>
    </row>
    <row r="225" spans="1:19" x14ac:dyDescent="0.25">
      <c r="A225" s="1545" t="s">
        <v>34</v>
      </c>
      <c r="B225" s="54" t="s">
        <v>442</v>
      </c>
      <c r="C225" s="991">
        <f>SUM(D225:G225)</f>
        <v>274</v>
      </c>
      <c r="D225" s="1065">
        <v>19</v>
      </c>
      <c r="E225" s="1065">
        <v>255</v>
      </c>
      <c r="F225" s="1065">
        <v>0</v>
      </c>
      <c r="G225" s="1180">
        <v>0</v>
      </c>
      <c r="H225" s="991">
        <f t="shared" si="49"/>
        <v>274</v>
      </c>
      <c r="I225" s="1065">
        <v>19</v>
      </c>
      <c r="J225" s="1065">
        <v>255</v>
      </c>
      <c r="K225" s="1065">
        <v>0</v>
      </c>
      <c r="L225" s="1180">
        <v>0</v>
      </c>
      <c r="M225" s="991">
        <f t="shared" si="50"/>
        <v>0</v>
      </c>
      <c r="N225" s="1065">
        <v>0</v>
      </c>
      <c r="O225" s="1065">
        <v>0</v>
      </c>
      <c r="P225" s="1065">
        <v>0</v>
      </c>
      <c r="Q225" s="1180">
        <v>0</v>
      </c>
      <c r="R225" s="950"/>
      <c r="S225" s="800"/>
    </row>
    <row r="226" spans="1:19" ht="48.75" x14ac:dyDescent="0.25">
      <c r="A226" s="1544">
        <v>3</v>
      </c>
      <c r="B226" s="888" t="s">
        <v>443</v>
      </c>
      <c r="C226" s="991">
        <f t="shared" ref="C226:C231" si="51">SUM(D226:G226)</f>
        <v>0</v>
      </c>
      <c r="D226" s="1067">
        <f>SUM(D227)</f>
        <v>0</v>
      </c>
      <c r="E226" s="1067">
        <f>SUM(E227)</f>
        <v>0</v>
      </c>
      <c r="F226" s="1067">
        <f>SUM(F227)</f>
        <v>0</v>
      </c>
      <c r="G226" s="1191">
        <f>SUM(G227)</f>
        <v>0</v>
      </c>
      <c r="H226" s="991">
        <f t="shared" si="49"/>
        <v>0</v>
      </c>
      <c r="I226" s="1067">
        <f>SUM(I227)</f>
        <v>0</v>
      </c>
      <c r="J226" s="1067">
        <f>SUM(J227)</f>
        <v>0</v>
      </c>
      <c r="K226" s="1067">
        <f>SUM(K227)</f>
        <v>0</v>
      </c>
      <c r="L226" s="1191">
        <f>SUM(L227)</f>
        <v>0</v>
      </c>
      <c r="M226" s="991">
        <f t="shared" si="50"/>
        <v>0</v>
      </c>
      <c r="N226" s="1067">
        <f>SUM(N227)</f>
        <v>0</v>
      </c>
      <c r="O226" s="1067">
        <f>SUM(O227)</f>
        <v>0</v>
      </c>
      <c r="P226" s="1067">
        <f>SUM(P227)</f>
        <v>0</v>
      </c>
      <c r="Q226" s="1191">
        <f>SUM(Q227)</f>
        <v>0</v>
      </c>
      <c r="R226" s="950"/>
      <c r="S226" s="800"/>
    </row>
    <row r="227" spans="1:19" ht="24.75" x14ac:dyDescent="0.25">
      <c r="A227" s="1545" t="s">
        <v>40</v>
      </c>
      <c r="B227" s="54" t="s">
        <v>444</v>
      </c>
      <c r="C227" s="991">
        <f t="shared" si="51"/>
        <v>0</v>
      </c>
      <c r="D227" s="1065"/>
      <c r="E227" s="1065"/>
      <c r="F227" s="1065"/>
      <c r="G227" s="1180"/>
      <c r="H227" s="991">
        <f t="shared" si="49"/>
        <v>0</v>
      </c>
      <c r="I227" s="1065"/>
      <c r="J227" s="1065"/>
      <c r="K227" s="1065"/>
      <c r="L227" s="1180"/>
      <c r="M227" s="991">
        <f t="shared" si="50"/>
        <v>0</v>
      </c>
      <c r="N227" s="1065"/>
      <c r="O227" s="1065"/>
      <c r="P227" s="1065"/>
      <c r="Q227" s="1180"/>
      <c r="R227" s="997"/>
      <c r="S227" s="800"/>
    </row>
    <row r="228" spans="1:19" ht="36.75" x14ac:dyDescent="0.25">
      <c r="A228" s="1544">
        <v>4</v>
      </c>
      <c r="B228" s="888" t="s">
        <v>445</v>
      </c>
      <c r="C228" s="991">
        <f t="shared" si="51"/>
        <v>0</v>
      </c>
      <c r="D228" s="1067">
        <f>SUM(D229)</f>
        <v>0</v>
      </c>
      <c r="E228" s="1067">
        <f>SUM(E229)</f>
        <v>0</v>
      </c>
      <c r="F228" s="1067">
        <f>SUM(F229)</f>
        <v>0</v>
      </c>
      <c r="G228" s="1191">
        <f>SUM(G229)</f>
        <v>0</v>
      </c>
      <c r="H228" s="991">
        <f t="shared" si="49"/>
        <v>0</v>
      </c>
      <c r="I228" s="1067">
        <f>SUM(I229)</f>
        <v>0</v>
      </c>
      <c r="J228" s="1067">
        <f>SUM(J229)</f>
        <v>0</v>
      </c>
      <c r="K228" s="1067">
        <f>SUM(K229)</f>
        <v>0</v>
      </c>
      <c r="L228" s="1191">
        <f>SUM(L229)</f>
        <v>0</v>
      </c>
      <c r="M228" s="991">
        <f t="shared" si="50"/>
        <v>0</v>
      </c>
      <c r="N228" s="1067">
        <f>SUM(N229)</f>
        <v>0</v>
      </c>
      <c r="O228" s="1067">
        <f>SUM(O229)</f>
        <v>0</v>
      </c>
      <c r="P228" s="1067">
        <f>SUM(P229)</f>
        <v>0</v>
      </c>
      <c r="Q228" s="1191">
        <f>SUM(Q229)</f>
        <v>0</v>
      </c>
      <c r="R228" s="950"/>
      <c r="S228" s="800"/>
    </row>
    <row r="229" spans="1:19" ht="24.75" x14ac:dyDescent="0.25">
      <c r="A229" s="1545" t="s">
        <v>50</v>
      </c>
      <c r="B229" s="54" t="s">
        <v>832</v>
      </c>
      <c r="C229" s="991">
        <f t="shared" si="51"/>
        <v>0</v>
      </c>
      <c r="D229" s="1065"/>
      <c r="E229" s="1065"/>
      <c r="F229" s="1065"/>
      <c r="G229" s="1180"/>
      <c r="H229" s="991">
        <f t="shared" si="49"/>
        <v>0</v>
      </c>
      <c r="I229" s="1065"/>
      <c r="J229" s="1065"/>
      <c r="K229" s="1065"/>
      <c r="L229" s="1180"/>
      <c r="M229" s="991">
        <f t="shared" si="50"/>
        <v>0</v>
      </c>
      <c r="N229" s="1065"/>
      <c r="O229" s="1065"/>
      <c r="P229" s="1065"/>
      <c r="Q229" s="1180"/>
      <c r="R229" s="997"/>
      <c r="S229" s="800"/>
    </row>
    <row r="230" spans="1:19" ht="24.75" x14ac:dyDescent="0.25">
      <c r="A230" s="1544">
        <v>5</v>
      </c>
      <c r="B230" s="888" t="s">
        <v>447</v>
      </c>
      <c r="C230" s="991">
        <f t="shared" si="51"/>
        <v>0</v>
      </c>
      <c r="D230" s="1067">
        <v>0</v>
      </c>
      <c r="E230" s="1067">
        <v>0</v>
      </c>
      <c r="F230" s="1067">
        <v>0</v>
      </c>
      <c r="G230" s="1191">
        <v>0</v>
      </c>
      <c r="H230" s="991">
        <f t="shared" si="49"/>
        <v>0</v>
      </c>
      <c r="I230" s="1067">
        <v>0</v>
      </c>
      <c r="J230" s="1067">
        <v>0</v>
      </c>
      <c r="K230" s="1067">
        <v>0</v>
      </c>
      <c r="L230" s="1191">
        <v>0</v>
      </c>
      <c r="M230" s="991">
        <f t="shared" si="50"/>
        <v>0</v>
      </c>
      <c r="N230" s="1067">
        <v>0</v>
      </c>
      <c r="O230" s="1067">
        <v>0</v>
      </c>
      <c r="P230" s="1067">
        <v>0</v>
      </c>
      <c r="Q230" s="1191">
        <v>0</v>
      </c>
      <c r="R230" s="950"/>
      <c r="S230" s="800"/>
    </row>
    <row r="231" spans="1:19" ht="16.5" thickBot="1" x14ac:dyDescent="0.3">
      <c r="A231" s="921"/>
      <c r="B231" s="1010" t="s">
        <v>131</v>
      </c>
      <c r="C231" s="1224">
        <f t="shared" si="51"/>
        <v>274</v>
      </c>
      <c r="D231" s="1225">
        <f>D223+D224+D226+D228+D230</f>
        <v>19</v>
      </c>
      <c r="E231" s="1226">
        <f>E223+E224+E226+E228+E230</f>
        <v>255</v>
      </c>
      <c r="F231" s="1226">
        <f>F223+F224+F226+F228+F230</f>
        <v>0</v>
      </c>
      <c r="G231" s="1227">
        <f>G223+G224+G226+G228+G230</f>
        <v>0</v>
      </c>
      <c r="H231" s="1224">
        <f>SUM(I231:L231)</f>
        <v>274</v>
      </c>
      <c r="I231" s="1225">
        <f>I223+I224+I226+I228+I230</f>
        <v>19</v>
      </c>
      <c r="J231" s="1226">
        <f>J223+J224+J226+J228+J230</f>
        <v>255</v>
      </c>
      <c r="K231" s="1226">
        <f>K223+K224+K226+K228+K230</f>
        <v>0</v>
      </c>
      <c r="L231" s="1227">
        <f>L223+L224+L226+L228+L230</f>
        <v>0</v>
      </c>
      <c r="M231" s="1224">
        <f t="shared" si="50"/>
        <v>0</v>
      </c>
      <c r="N231" s="1225">
        <f>N223+N224+N226+N228+N230</f>
        <v>0</v>
      </c>
      <c r="O231" s="1226">
        <f>O223+O224+O226+O228+O230</f>
        <v>0</v>
      </c>
      <c r="P231" s="1226">
        <f>P223+P224+P226+P228+P230</f>
        <v>0</v>
      </c>
      <c r="Q231" s="1227">
        <f>Q223+Q224+Q226+Q228+Q230</f>
        <v>0</v>
      </c>
      <c r="R231" s="1011">
        <f>M231/C231*100</f>
        <v>0</v>
      </c>
      <c r="S231" s="800"/>
    </row>
    <row r="232" spans="1:19" ht="30" customHeight="1" thickBot="1" x14ac:dyDescent="0.3">
      <c r="A232" s="1846" t="s">
        <v>833</v>
      </c>
      <c r="B232" s="1847"/>
      <c r="C232" s="1847"/>
      <c r="D232" s="1847"/>
      <c r="E232" s="1847"/>
      <c r="F232" s="1847"/>
      <c r="G232" s="1847"/>
      <c r="H232" s="1847"/>
      <c r="I232" s="1847"/>
      <c r="J232" s="1847"/>
      <c r="K232" s="1847"/>
      <c r="L232" s="1847"/>
      <c r="M232" s="1847"/>
      <c r="N232" s="1847"/>
      <c r="O232" s="1847"/>
      <c r="P232" s="1847"/>
      <c r="Q232" s="1847"/>
      <c r="R232" s="1848"/>
      <c r="S232" s="1293" t="s">
        <v>364</v>
      </c>
    </row>
    <row r="233" spans="1:19" ht="35.25" customHeight="1" x14ac:dyDescent="0.25">
      <c r="A233" s="1012"/>
      <c r="B233" s="1013" t="s">
        <v>212</v>
      </c>
      <c r="C233" s="1228">
        <f>SUM(D233:G233)</f>
        <v>700</v>
      </c>
      <c r="D233" s="1229">
        <f>SUM(D234:D241)</f>
        <v>700</v>
      </c>
      <c r="E233" s="1229">
        <f>SUM(E234:E241)</f>
        <v>0</v>
      </c>
      <c r="F233" s="1229">
        <f>SUM(F234:F241)</f>
        <v>0</v>
      </c>
      <c r="G233" s="1230">
        <f>SUM(G234:G241)</f>
        <v>0</v>
      </c>
      <c r="H233" s="1228">
        <f>SUM(I233:L233)</f>
        <v>0</v>
      </c>
      <c r="I233" s="1229">
        <f>SUM(I234:I241)</f>
        <v>0</v>
      </c>
      <c r="J233" s="1229">
        <f>SUM(J234:J241)</f>
        <v>0</v>
      </c>
      <c r="K233" s="1229">
        <f>SUM(K234:K241)</f>
        <v>0</v>
      </c>
      <c r="L233" s="1230">
        <f>SUM(L234:L241)</f>
        <v>0</v>
      </c>
      <c r="M233" s="1228">
        <f>SUM(N233:Q233)</f>
        <v>0</v>
      </c>
      <c r="N233" s="1229">
        <f>SUM(N234:N241)</f>
        <v>0</v>
      </c>
      <c r="O233" s="1229">
        <f>SUM(O234:O241)</f>
        <v>0</v>
      </c>
      <c r="P233" s="1229">
        <f>SUM(P234:P241)</f>
        <v>0</v>
      </c>
      <c r="Q233" s="1230">
        <f>SUM(Q234:Q241)</f>
        <v>0</v>
      </c>
      <c r="R233" s="1016"/>
      <c r="S233" s="800"/>
    </row>
    <row r="234" spans="1:19" x14ac:dyDescent="0.25">
      <c r="A234" s="1542">
        <v>1</v>
      </c>
      <c r="B234" s="505" t="s">
        <v>216</v>
      </c>
      <c r="C234" s="1049">
        <v>0</v>
      </c>
      <c r="D234" s="1231"/>
      <c r="E234" s="1231">
        <v>0</v>
      </c>
      <c r="F234" s="1231">
        <v>0</v>
      </c>
      <c r="G234" s="1232"/>
      <c r="H234" s="1049">
        <v>0</v>
      </c>
      <c r="I234" s="1231">
        <v>0</v>
      </c>
      <c r="J234" s="1231">
        <v>0</v>
      </c>
      <c r="K234" s="1231">
        <v>0</v>
      </c>
      <c r="L234" s="1232">
        <v>0</v>
      </c>
      <c r="M234" s="1049">
        <v>0</v>
      </c>
      <c r="N234" s="1231">
        <v>0</v>
      </c>
      <c r="O234" s="1231">
        <v>0</v>
      </c>
      <c r="P234" s="1231">
        <v>0</v>
      </c>
      <c r="Q234" s="1232">
        <v>0</v>
      </c>
      <c r="R234" s="1017"/>
      <c r="S234" s="800"/>
    </row>
    <row r="235" spans="1:19" x14ac:dyDescent="0.25">
      <c r="A235" s="1542">
        <v>2</v>
      </c>
      <c r="B235" s="505" t="s">
        <v>217</v>
      </c>
      <c r="C235" s="1049">
        <f t="shared" ref="C235:C241" si="52">D235+E235+F235+G235</f>
        <v>700</v>
      </c>
      <c r="D235" s="1231">
        <v>700</v>
      </c>
      <c r="E235" s="1231"/>
      <c r="F235" s="1231">
        <v>0</v>
      </c>
      <c r="G235" s="1232"/>
      <c r="H235" s="1049">
        <f t="shared" ref="H235:H241" si="53">I235+J235+K235+L235</f>
        <v>0</v>
      </c>
      <c r="I235" s="1231"/>
      <c r="J235" s="1231"/>
      <c r="K235" s="1231"/>
      <c r="L235" s="1232"/>
      <c r="M235" s="1049">
        <f t="shared" ref="M235:M241" si="54">N235+O235+P235+Q235</f>
        <v>0</v>
      </c>
      <c r="N235" s="1231"/>
      <c r="O235" s="1231"/>
      <c r="P235" s="1231">
        <v>0</v>
      </c>
      <c r="Q235" s="1232">
        <v>0</v>
      </c>
      <c r="R235" s="1017"/>
      <c r="S235" s="800"/>
    </row>
    <row r="236" spans="1:19" x14ac:dyDescent="0.25">
      <c r="A236" s="1542">
        <v>3</v>
      </c>
      <c r="B236" s="505" t="s">
        <v>218</v>
      </c>
      <c r="C236" s="1049">
        <f t="shared" si="52"/>
        <v>0</v>
      </c>
      <c r="D236" s="1231"/>
      <c r="E236" s="1231"/>
      <c r="F236" s="1231">
        <v>0</v>
      </c>
      <c r="G236" s="1232"/>
      <c r="H236" s="1049">
        <f t="shared" si="53"/>
        <v>0</v>
      </c>
      <c r="I236" s="1231"/>
      <c r="J236" s="1231"/>
      <c r="K236" s="1231"/>
      <c r="L236" s="1232"/>
      <c r="M236" s="1049">
        <f t="shared" si="54"/>
        <v>0</v>
      </c>
      <c r="N236" s="1231"/>
      <c r="O236" s="1231"/>
      <c r="P236" s="1231">
        <v>0</v>
      </c>
      <c r="Q236" s="1232">
        <v>0</v>
      </c>
      <c r="R236" s="1017"/>
      <c r="S236" s="800"/>
    </row>
    <row r="237" spans="1:19" x14ac:dyDescent="0.25">
      <c r="A237" s="1542">
        <v>4</v>
      </c>
      <c r="B237" s="505" t="s">
        <v>222</v>
      </c>
      <c r="C237" s="1049">
        <f t="shared" si="52"/>
        <v>0</v>
      </c>
      <c r="D237" s="1231"/>
      <c r="E237" s="1231"/>
      <c r="F237" s="1231">
        <v>0</v>
      </c>
      <c r="G237" s="1232"/>
      <c r="H237" s="1049">
        <f t="shared" si="53"/>
        <v>0</v>
      </c>
      <c r="I237" s="1231"/>
      <c r="J237" s="1231"/>
      <c r="K237" s="1231"/>
      <c r="L237" s="1232"/>
      <c r="M237" s="1049">
        <f t="shared" si="54"/>
        <v>0</v>
      </c>
      <c r="N237" s="1231"/>
      <c r="O237" s="1231"/>
      <c r="P237" s="1231">
        <v>0</v>
      </c>
      <c r="Q237" s="1232">
        <v>0</v>
      </c>
      <c r="R237" s="1017"/>
      <c r="S237" s="800"/>
    </row>
    <row r="238" spans="1:19" x14ac:dyDescent="0.25">
      <c r="A238" s="1542">
        <v>5</v>
      </c>
      <c r="B238" s="506" t="s">
        <v>225</v>
      </c>
      <c r="C238" s="1049">
        <f t="shared" si="52"/>
        <v>0</v>
      </c>
      <c r="D238" s="1231"/>
      <c r="E238" s="1231"/>
      <c r="F238" s="1231">
        <v>0</v>
      </c>
      <c r="G238" s="1232"/>
      <c r="H238" s="1049">
        <f t="shared" si="53"/>
        <v>0</v>
      </c>
      <c r="I238" s="1231"/>
      <c r="J238" s="1231"/>
      <c r="K238" s="1231"/>
      <c r="L238" s="1232"/>
      <c r="M238" s="1049">
        <f t="shared" si="54"/>
        <v>0</v>
      </c>
      <c r="N238" s="1231"/>
      <c r="O238" s="1231"/>
      <c r="P238" s="1231">
        <v>0</v>
      </c>
      <c r="Q238" s="1232">
        <v>0</v>
      </c>
      <c r="R238" s="1017"/>
      <c r="S238" s="800"/>
    </row>
    <row r="239" spans="1:19" ht="39" x14ac:dyDescent="0.25">
      <c r="A239" s="1542">
        <v>6</v>
      </c>
      <c r="B239" s="506" t="s">
        <v>223</v>
      </c>
      <c r="C239" s="1049">
        <f t="shared" si="52"/>
        <v>0</v>
      </c>
      <c r="D239" s="1231"/>
      <c r="E239" s="1231"/>
      <c r="F239" s="1231">
        <v>0</v>
      </c>
      <c r="G239" s="1232"/>
      <c r="H239" s="1049">
        <f t="shared" si="53"/>
        <v>0</v>
      </c>
      <c r="I239" s="1231"/>
      <c r="J239" s="1231"/>
      <c r="K239" s="1231"/>
      <c r="L239" s="1232"/>
      <c r="M239" s="1049">
        <f t="shared" si="54"/>
        <v>0</v>
      </c>
      <c r="N239" s="1231"/>
      <c r="O239" s="1231"/>
      <c r="P239" s="1231">
        <v>0</v>
      </c>
      <c r="Q239" s="1232">
        <v>0</v>
      </c>
      <c r="R239" s="1017"/>
      <c r="S239" s="800"/>
    </row>
    <row r="240" spans="1:19" ht="26.25" x14ac:dyDescent="0.25">
      <c r="A240" s="1542">
        <v>7</v>
      </c>
      <c r="B240" s="506" t="s">
        <v>224</v>
      </c>
      <c r="C240" s="1049">
        <f t="shared" si="52"/>
        <v>0</v>
      </c>
      <c r="D240" s="1231"/>
      <c r="E240" s="1231"/>
      <c r="F240" s="1231">
        <v>0</v>
      </c>
      <c r="G240" s="1232"/>
      <c r="H240" s="1049">
        <f t="shared" si="53"/>
        <v>0</v>
      </c>
      <c r="I240" s="1231"/>
      <c r="J240" s="1231"/>
      <c r="K240" s="1231"/>
      <c r="L240" s="1232"/>
      <c r="M240" s="1049">
        <f t="shared" si="54"/>
        <v>0</v>
      </c>
      <c r="N240" s="1231"/>
      <c r="O240" s="1231"/>
      <c r="P240" s="1231">
        <v>0</v>
      </c>
      <c r="Q240" s="1232">
        <v>0</v>
      </c>
      <c r="R240" s="1017"/>
      <c r="S240" s="800"/>
    </row>
    <row r="241" spans="1:19" ht="26.25" x14ac:dyDescent="0.25">
      <c r="A241" s="1542">
        <v>8</v>
      </c>
      <c r="B241" s="506" t="s">
        <v>224</v>
      </c>
      <c r="C241" s="1049">
        <f t="shared" si="52"/>
        <v>0</v>
      </c>
      <c r="D241" s="1231"/>
      <c r="E241" s="1231"/>
      <c r="F241" s="1231">
        <v>0</v>
      </c>
      <c r="G241" s="1232"/>
      <c r="H241" s="1049">
        <f t="shared" si="53"/>
        <v>0</v>
      </c>
      <c r="I241" s="1231"/>
      <c r="J241" s="1231"/>
      <c r="K241" s="1231"/>
      <c r="L241" s="1232"/>
      <c r="M241" s="1049">
        <f t="shared" si="54"/>
        <v>0</v>
      </c>
      <c r="N241" s="1231"/>
      <c r="O241" s="1231"/>
      <c r="P241" s="1231">
        <v>0</v>
      </c>
      <c r="Q241" s="1232">
        <v>0</v>
      </c>
      <c r="R241" s="1017"/>
      <c r="S241" s="800"/>
    </row>
    <row r="242" spans="1:19" x14ac:dyDescent="0.25">
      <c r="A242" s="1540"/>
      <c r="B242" s="507" t="s">
        <v>213</v>
      </c>
      <c r="C242" s="1233">
        <f>D242+E242+F242+G242</f>
        <v>0</v>
      </c>
      <c r="D242" s="1234">
        <f>SUM(D243:D250)</f>
        <v>0</v>
      </c>
      <c r="E242" s="1234">
        <f>SUM(E243:E250)</f>
        <v>0</v>
      </c>
      <c r="F242" s="1234">
        <f>SUM(F243:F250)</f>
        <v>0</v>
      </c>
      <c r="G242" s="1235">
        <f>SUM(G243:G250)</f>
        <v>0</v>
      </c>
      <c r="H242" s="1233">
        <f>I242+J242+K242+L242</f>
        <v>0</v>
      </c>
      <c r="I242" s="1234">
        <f>SUM(I243:I250)</f>
        <v>0</v>
      </c>
      <c r="J242" s="1234">
        <f>SUM(J243:J250)</f>
        <v>0</v>
      </c>
      <c r="K242" s="1234">
        <f>SUM(K243:K250)</f>
        <v>0</v>
      </c>
      <c r="L242" s="1235">
        <f>SUM(L243:L250)</f>
        <v>0</v>
      </c>
      <c r="M242" s="1233">
        <f>N242+O242+P242+Q242</f>
        <v>0</v>
      </c>
      <c r="N242" s="1234">
        <f>SUM(N243:N250)</f>
        <v>0</v>
      </c>
      <c r="O242" s="1234">
        <f>SUM(O243:O250)</f>
        <v>0</v>
      </c>
      <c r="P242" s="1234">
        <f>SUM(P243:P250)</f>
        <v>0</v>
      </c>
      <c r="Q242" s="1235">
        <f>SUM(Q243:Q250)</f>
        <v>0</v>
      </c>
      <c r="R242" s="1018"/>
      <c r="S242" s="800"/>
    </row>
    <row r="243" spans="1:19" x14ac:dyDescent="0.25">
      <c r="A243" s="1542">
        <v>1</v>
      </c>
      <c r="B243" s="505" t="s">
        <v>216</v>
      </c>
      <c r="C243" s="1049">
        <f>D243+G243</f>
        <v>0</v>
      </c>
      <c r="D243" s="1231">
        <v>0</v>
      </c>
      <c r="E243" s="1231"/>
      <c r="F243" s="1231"/>
      <c r="G243" s="1232"/>
      <c r="H243" s="1049">
        <f>I243+L243</f>
        <v>0</v>
      </c>
      <c r="I243" s="1231"/>
      <c r="J243" s="1231"/>
      <c r="K243" s="1231"/>
      <c r="L243" s="1232"/>
      <c r="M243" s="1049">
        <f>N243+Q243</f>
        <v>0</v>
      </c>
      <c r="N243" s="1231"/>
      <c r="O243" s="1231"/>
      <c r="P243" s="1231"/>
      <c r="Q243" s="1232"/>
      <c r="R243" s="1017"/>
      <c r="S243" s="800"/>
    </row>
    <row r="244" spans="1:19" x14ac:dyDescent="0.25">
      <c r="A244" s="1542">
        <v>2</v>
      </c>
      <c r="B244" s="505" t="s">
        <v>217</v>
      </c>
      <c r="C244" s="1049">
        <f>D244+E244+F244</f>
        <v>0</v>
      </c>
      <c r="D244" s="1231">
        <v>0</v>
      </c>
      <c r="E244" s="1231"/>
      <c r="F244" s="1231"/>
      <c r="G244" s="1232"/>
      <c r="H244" s="1049">
        <f>I244+J244+K244</f>
        <v>0</v>
      </c>
      <c r="I244" s="1231"/>
      <c r="J244" s="1231"/>
      <c r="K244" s="1231"/>
      <c r="L244" s="1232"/>
      <c r="M244" s="1049">
        <f>N244+O244+P244</f>
        <v>0</v>
      </c>
      <c r="N244" s="1231"/>
      <c r="O244" s="1231"/>
      <c r="P244" s="1231"/>
      <c r="Q244" s="1232"/>
      <c r="R244" s="1017"/>
      <c r="S244" s="800"/>
    </row>
    <row r="245" spans="1:19" x14ac:dyDescent="0.25">
      <c r="A245" s="1542">
        <v>3</v>
      </c>
      <c r="B245" s="505" t="s">
        <v>218</v>
      </c>
      <c r="C245" s="1049">
        <f>D245+E245+G245+F245</f>
        <v>0</v>
      </c>
      <c r="D245" s="1231">
        <v>0</v>
      </c>
      <c r="E245" s="1231"/>
      <c r="F245" s="1231"/>
      <c r="G245" s="1232"/>
      <c r="H245" s="1049">
        <f>I245+J245+L245+K245</f>
        <v>0</v>
      </c>
      <c r="I245" s="1231"/>
      <c r="J245" s="1231"/>
      <c r="K245" s="1231"/>
      <c r="L245" s="1232"/>
      <c r="M245" s="1049">
        <f>N245+O245+Q245+P245</f>
        <v>0</v>
      </c>
      <c r="N245" s="1231"/>
      <c r="O245" s="1231"/>
      <c r="P245" s="1231"/>
      <c r="Q245" s="1232"/>
      <c r="R245" s="1017"/>
      <c r="S245" s="800"/>
    </row>
    <row r="246" spans="1:19" x14ac:dyDescent="0.25">
      <c r="A246" s="1542">
        <v>4</v>
      </c>
      <c r="B246" s="505" t="s">
        <v>222</v>
      </c>
      <c r="C246" s="1049">
        <f>D246+E246+F246+G246</f>
        <v>0</v>
      </c>
      <c r="D246" s="1231">
        <v>0</v>
      </c>
      <c r="E246" s="1231"/>
      <c r="F246" s="1231"/>
      <c r="G246" s="1232"/>
      <c r="H246" s="1049">
        <f>I246+J246+K246+L246</f>
        <v>0</v>
      </c>
      <c r="I246" s="1231"/>
      <c r="J246" s="1231"/>
      <c r="K246" s="1231"/>
      <c r="L246" s="1232"/>
      <c r="M246" s="1049">
        <f>N246+O246+P246+Q246</f>
        <v>0</v>
      </c>
      <c r="N246" s="1231"/>
      <c r="O246" s="1231"/>
      <c r="P246" s="1231"/>
      <c r="Q246" s="1232"/>
      <c r="R246" s="1017"/>
      <c r="S246" s="800"/>
    </row>
    <row r="247" spans="1:19" x14ac:dyDescent="0.25">
      <c r="A247" s="1542">
        <v>5</v>
      </c>
      <c r="B247" s="506" t="s">
        <v>225</v>
      </c>
      <c r="C247" s="1049">
        <f>D247+E247+F247</f>
        <v>0</v>
      </c>
      <c r="D247" s="1231">
        <v>0</v>
      </c>
      <c r="E247" s="1231"/>
      <c r="F247" s="1231"/>
      <c r="G247" s="1232"/>
      <c r="H247" s="1049">
        <f>I247+J247+K247</f>
        <v>0</v>
      </c>
      <c r="I247" s="1231"/>
      <c r="J247" s="1231"/>
      <c r="K247" s="1231"/>
      <c r="L247" s="1232"/>
      <c r="M247" s="1049">
        <f>N247+O247+P247</f>
        <v>0</v>
      </c>
      <c r="N247" s="1231"/>
      <c r="O247" s="1231"/>
      <c r="P247" s="1231"/>
      <c r="Q247" s="1232"/>
      <c r="R247" s="1017"/>
      <c r="S247" s="800"/>
    </row>
    <row r="248" spans="1:19" ht="39" x14ac:dyDescent="0.25">
      <c r="A248" s="1542">
        <v>6</v>
      </c>
      <c r="B248" s="506" t="s">
        <v>223</v>
      </c>
      <c r="C248" s="1049">
        <f>D248+E248+F248</f>
        <v>0</v>
      </c>
      <c r="D248" s="1231">
        <v>0</v>
      </c>
      <c r="E248" s="1231"/>
      <c r="F248" s="1231"/>
      <c r="G248" s="1232"/>
      <c r="H248" s="1049">
        <f>I248+J248+K248</f>
        <v>0</v>
      </c>
      <c r="I248" s="1231"/>
      <c r="J248" s="1231"/>
      <c r="K248" s="1231"/>
      <c r="L248" s="1232"/>
      <c r="M248" s="1049">
        <f>N248+O248+P248</f>
        <v>0</v>
      </c>
      <c r="N248" s="1231"/>
      <c r="O248" s="1231"/>
      <c r="P248" s="1231"/>
      <c r="Q248" s="1232"/>
      <c r="R248" s="1017"/>
      <c r="S248" s="800"/>
    </row>
    <row r="249" spans="1:19" ht="26.25" x14ac:dyDescent="0.25">
      <c r="A249" s="1542">
        <v>7</v>
      </c>
      <c r="B249" s="506" t="s">
        <v>224</v>
      </c>
      <c r="C249" s="1049">
        <f>D249+E249+F249</f>
        <v>0</v>
      </c>
      <c r="D249" s="1231">
        <v>0</v>
      </c>
      <c r="E249" s="1231"/>
      <c r="F249" s="1231"/>
      <c r="G249" s="1232"/>
      <c r="H249" s="1049">
        <f>I249+J249+K249</f>
        <v>0</v>
      </c>
      <c r="I249" s="1231"/>
      <c r="J249" s="1231"/>
      <c r="K249" s="1231"/>
      <c r="L249" s="1232"/>
      <c r="M249" s="1049">
        <f>N249+O249+P249</f>
        <v>0</v>
      </c>
      <c r="N249" s="1231"/>
      <c r="O249" s="1231"/>
      <c r="P249" s="1231"/>
      <c r="Q249" s="1232"/>
      <c r="R249" s="1017"/>
      <c r="S249" s="800"/>
    </row>
    <row r="250" spans="1:19" ht="26.25" x14ac:dyDescent="0.25">
      <c r="A250" s="1542">
        <v>8</v>
      </c>
      <c r="B250" s="506" t="s">
        <v>224</v>
      </c>
      <c r="C250" s="1049">
        <f>D250+E250+F250+G250</f>
        <v>0</v>
      </c>
      <c r="D250" s="1231">
        <v>0</v>
      </c>
      <c r="E250" s="1231"/>
      <c r="F250" s="1231"/>
      <c r="G250" s="1232"/>
      <c r="H250" s="1049">
        <f>I250+J250+K250+L250</f>
        <v>0</v>
      </c>
      <c r="I250" s="1231"/>
      <c r="J250" s="1231"/>
      <c r="K250" s="1231"/>
      <c r="L250" s="1232"/>
      <c r="M250" s="1049">
        <f>N250+O250+P250+Q250</f>
        <v>0</v>
      </c>
      <c r="N250" s="1231"/>
      <c r="O250" s="1231"/>
      <c r="P250" s="1231"/>
      <c r="Q250" s="1232"/>
      <c r="R250" s="1017"/>
      <c r="S250" s="800"/>
    </row>
    <row r="251" spans="1:19" ht="16.5" thickBot="1" x14ac:dyDescent="0.3">
      <c r="A251" s="1014"/>
      <c r="B251" s="1010" t="s">
        <v>102</v>
      </c>
      <c r="C251" s="1404">
        <f>D251+E251+F251+G251</f>
        <v>700</v>
      </c>
      <c r="D251" s="1405">
        <f>D233+D242</f>
        <v>700</v>
      </c>
      <c r="E251" s="1407">
        <f>E233+E242</f>
        <v>0</v>
      </c>
      <c r="F251" s="1405">
        <f>F233+F242</f>
        <v>0</v>
      </c>
      <c r="G251" s="1406">
        <f>G233+G242</f>
        <v>0</v>
      </c>
      <c r="H251" s="1404">
        <f>I251+J251+K251+L251</f>
        <v>0</v>
      </c>
      <c r="I251" s="1405">
        <f>I233+I242</f>
        <v>0</v>
      </c>
      <c r="J251" s="1407">
        <f>J233+J242</f>
        <v>0</v>
      </c>
      <c r="K251" s="1405">
        <f>K233+K242</f>
        <v>0</v>
      </c>
      <c r="L251" s="1406">
        <f>L233+L242</f>
        <v>0</v>
      </c>
      <c r="M251" s="1404">
        <f>N251+O251+P251+Q251</f>
        <v>0</v>
      </c>
      <c r="N251" s="1405">
        <f>N233+N242</f>
        <v>0</v>
      </c>
      <c r="O251" s="1407">
        <f>O233+O242</f>
        <v>0</v>
      </c>
      <c r="P251" s="1405">
        <f>P233+P242</f>
        <v>0</v>
      </c>
      <c r="Q251" s="1406">
        <f>Q233+Q242</f>
        <v>0</v>
      </c>
      <c r="R251" s="1408">
        <f>M251/C251*100</f>
        <v>0</v>
      </c>
      <c r="S251" s="1411"/>
    </row>
    <row r="252" spans="1:19" ht="30" customHeight="1" thickBot="1" x14ac:dyDescent="0.3">
      <c r="A252" s="1849" t="s">
        <v>834</v>
      </c>
      <c r="B252" s="1850"/>
      <c r="C252" s="1850"/>
      <c r="D252" s="1850"/>
      <c r="E252" s="1850"/>
      <c r="F252" s="1850"/>
      <c r="G252" s="1850"/>
      <c r="H252" s="1850"/>
      <c r="I252" s="1850"/>
      <c r="J252" s="1850"/>
      <c r="K252" s="1850"/>
      <c r="L252" s="1850"/>
      <c r="M252" s="1850"/>
      <c r="N252" s="1850"/>
      <c r="O252" s="1850"/>
      <c r="P252" s="1850"/>
      <c r="Q252" s="1850"/>
      <c r="R252" s="1851"/>
      <c r="S252" s="1293" t="s">
        <v>364</v>
      </c>
    </row>
    <row r="253" spans="1:19" ht="35.25" customHeight="1" thickBot="1" x14ac:dyDescent="0.3">
      <c r="A253" s="1538">
        <v>1</v>
      </c>
      <c r="B253" s="1441" t="s">
        <v>835</v>
      </c>
      <c r="C253" s="1442">
        <f t="shared" ref="C253:C258" si="55">SUM(D253:G253)</f>
        <v>140</v>
      </c>
      <c r="D253" s="1443">
        <f>SUM(D254:D258)</f>
        <v>140</v>
      </c>
      <c r="E253" s="1443">
        <f>SUM(E254:E258)</f>
        <v>0</v>
      </c>
      <c r="F253" s="1443">
        <f>SUM(F254:F258)</f>
        <v>0</v>
      </c>
      <c r="G253" s="1443">
        <f>SUM(G254:G258)</f>
        <v>0</v>
      </c>
      <c r="H253" s="1442">
        <f t="shared" ref="H253:H258" si="56">SUM(I253:L253)</f>
        <v>140</v>
      </c>
      <c r="I253" s="1443">
        <f>SUM(I254:I258)</f>
        <v>140</v>
      </c>
      <c r="J253" s="1443">
        <f>SUM(J254:J258)</f>
        <v>0</v>
      </c>
      <c r="K253" s="1443">
        <f>SUM(K254:K258)</f>
        <v>0</v>
      </c>
      <c r="L253" s="1443">
        <f>SUM(L254:L258)</f>
        <v>0</v>
      </c>
      <c r="M253" s="1442">
        <f t="shared" ref="M253:M258" si="57">SUM(N253:Q253)</f>
        <v>0</v>
      </c>
      <c r="N253" s="1443">
        <f>SUM(N254:N258)</f>
        <v>0</v>
      </c>
      <c r="O253" s="1443">
        <f>SUM(O254:O258)</f>
        <v>0</v>
      </c>
      <c r="P253" s="1443">
        <f>SUM(P254:P258)</f>
        <v>0</v>
      </c>
      <c r="Q253" s="1443">
        <f>SUM(Q254:Q258)</f>
        <v>0</v>
      </c>
      <c r="R253" s="1463"/>
      <c r="S253" s="800"/>
    </row>
    <row r="254" spans="1:19" ht="39.75" customHeight="1" x14ac:dyDescent="0.25">
      <c r="A254" s="1539" t="s">
        <v>26</v>
      </c>
      <c r="B254" s="1021" t="s">
        <v>746</v>
      </c>
      <c r="C254" s="1244">
        <f t="shared" si="55"/>
        <v>0</v>
      </c>
      <c r="D254" s="1237"/>
      <c r="E254" s="1237"/>
      <c r="F254" s="1237"/>
      <c r="G254" s="1238"/>
      <c r="H254" s="1244">
        <f t="shared" si="56"/>
        <v>0</v>
      </c>
      <c r="I254" s="1237"/>
      <c r="J254" s="1237"/>
      <c r="K254" s="1237"/>
      <c r="L254" s="1238"/>
      <c r="M254" s="1244">
        <f t="shared" si="57"/>
        <v>0</v>
      </c>
      <c r="N254" s="1237"/>
      <c r="O254" s="1237"/>
      <c r="P254" s="1237"/>
      <c r="Q254" s="1238"/>
      <c r="R254" s="1022"/>
      <c r="S254" s="800"/>
    </row>
    <row r="255" spans="1:19" ht="37.5" customHeight="1" x14ac:dyDescent="0.25">
      <c r="A255" s="1540" t="s">
        <v>607</v>
      </c>
      <c r="B255" s="54" t="s">
        <v>836</v>
      </c>
      <c r="C255" s="1247">
        <f t="shared" si="55"/>
        <v>100</v>
      </c>
      <c r="D255" s="1241">
        <v>100</v>
      </c>
      <c r="E255" s="1241"/>
      <c r="F255" s="1241"/>
      <c r="G255" s="1242"/>
      <c r="H255" s="1247">
        <f t="shared" si="56"/>
        <v>100</v>
      </c>
      <c r="I255" s="1241">
        <v>100</v>
      </c>
      <c r="J255" s="1241"/>
      <c r="K255" s="1241"/>
      <c r="L255" s="1242"/>
      <c r="M255" s="1247">
        <f t="shared" si="57"/>
        <v>0</v>
      </c>
      <c r="N255" s="1241"/>
      <c r="O255" s="1241"/>
      <c r="P255" s="1241"/>
      <c r="Q255" s="1242"/>
      <c r="R255" s="1023"/>
      <c r="S255" s="800"/>
    </row>
    <row r="256" spans="1:19" ht="48.75" x14ac:dyDescent="0.25">
      <c r="A256" s="1541" t="s">
        <v>610</v>
      </c>
      <c r="B256" s="54" t="s">
        <v>747</v>
      </c>
      <c r="C256" s="1247">
        <f t="shared" si="55"/>
        <v>20</v>
      </c>
      <c r="D256" s="1241">
        <v>20</v>
      </c>
      <c r="E256" s="1241"/>
      <c r="F256" s="1241"/>
      <c r="G256" s="1242"/>
      <c r="H256" s="1247">
        <f t="shared" si="56"/>
        <v>20</v>
      </c>
      <c r="I256" s="1241">
        <v>20</v>
      </c>
      <c r="J256" s="1241"/>
      <c r="K256" s="1241"/>
      <c r="L256" s="1242"/>
      <c r="M256" s="1247">
        <f t="shared" si="57"/>
        <v>0</v>
      </c>
      <c r="N256" s="1241"/>
      <c r="O256" s="1241"/>
      <c r="P256" s="1241"/>
      <c r="Q256" s="1242"/>
      <c r="R256" s="1023"/>
      <c r="S256" s="800"/>
    </row>
    <row r="257" spans="1:19" ht="48.75" x14ac:dyDescent="0.25">
      <c r="A257" s="1540" t="s">
        <v>27</v>
      </c>
      <c r="B257" s="54" t="s">
        <v>748</v>
      </c>
      <c r="C257" s="1247">
        <f t="shared" si="55"/>
        <v>0</v>
      </c>
      <c r="D257" s="1241"/>
      <c r="E257" s="1241"/>
      <c r="F257" s="1241"/>
      <c r="G257" s="1242"/>
      <c r="H257" s="1247">
        <f t="shared" si="56"/>
        <v>0</v>
      </c>
      <c r="I257" s="1241"/>
      <c r="J257" s="1241"/>
      <c r="K257" s="1241"/>
      <c r="L257" s="1242"/>
      <c r="M257" s="1247">
        <f t="shared" si="57"/>
        <v>0</v>
      </c>
      <c r="N257" s="1241"/>
      <c r="O257" s="1241"/>
      <c r="P257" s="1241"/>
      <c r="Q257" s="1242"/>
      <c r="R257" s="1023"/>
      <c r="S257" s="800"/>
    </row>
    <row r="258" spans="1:19" ht="24.75" x14ac:dyDescent="0.25">
      <c r="A258" s="1540" t="s">
        <v>28</v>
      </c>
      <c r="B258" s="54" t="s">
        <v>258</v>
      </c>
      <c r="C258" s="1247">
        <f t="shared" si="55"/>
        <v>20</v>
      </c>
      <c r="D258" s="1241">
        <v>20</v>
      </c>
      <c r="E258" s="1241">
        <v>0</v>
      </c>
      <c r="F258" s="1241">
        <v>0</v>
      </c>
      <c r="G258" s="1242">
        <v>0</v>
      </c>
      <c r="H258" s="1247">
        <f t="shared" si="56"/>
        <v>20</v>
      </c>
      <c r="I258" s="1241">
        <v>20</v>
      </c>
      <c r="J258" s="1241">
        <v>0</v>
      </c>
      <c r="K258" s="1241">
        <v>0</v>
      </c>
      <c r="L258" s="1242">
        <v>0</v>
      </c>
      <c r="M258" s="1247">
        <f t="shared" si="57"/>
        <v>0</v>
      </c>
      <c r="N258" s="1241"/>
      <c r="O258" s="1241">
        <v>0</v>
      </c>
      <c r="P258" s="1241">
        <v>0</v>
      </c>
      <c r="Q258" s="1242">
        <v>0</v>
      </c>
      <c r="R258" s="1023"/>
      <c r="S258" s="800"/>
    </row>
    <row r="259" spans="1:19" ht="24.75" customHeight="1" thickBot="1" x14ac:dyDescent="0.3">
      <c r="A259" s="1412"/>
      <c r="B259" s="1010" t="s">
        <v>102</v>
      </c>
      <c r="C259" s="993">
        <f>D259</f>
        <v>140</v>
      </c>
      <c r="D259" s="994">
        <f>SUM(D253)</f>
        <v>140</v>
      </c>
      <c r="E259" s="994">
        <f>SUM(E253)</f>
        <v>0</v>
      </c>
      <c r="F259" s="994">
        <f>SUM(F253)</f>
        <v>0</v>
      </c>
      <c r="G259" s="994">
        <f>SUM(G253)</f>
        <v>0</v>
      </c>
      <c r="H259" s="993">
        <f>I259</f>
        <v>140</v>
      </c>
      <c r="I259" s="994">
        <f>SUM(I253)</f>
        <v>140</v>
      </c>
      <c r="J259" s="994">
        <f>SUM(J253)</f>
        <v>0</v>
      </c>
      <c r="K259" s="994">
        <f>SUM(K253)</f>
        <v>0</v>
      </c>
      <c r="L259" s="994">
        <f>SUM(L253)</f>
        <v>0</v>
      </c>
      <c r="M259" s="993">
        <f>N259</f>
        <v>0</v>
      </c>
      <c r="N259" s="994">
        <f>SUM(N253)</f>
        <v>0</v>
      </c>
      <c r="O259" s="994">
        <f>SUM(O253)</f>
        <v>0</v>
      </c>
      <c r="P259" s="994">
        <f>SUM(P253)</f>
        <v>0</v>
      </c>
      <c r="Q259" s="994">
        <f>SUM(Q253)</f>
        <v>0</v>
      </c>
      <c r="R259" s="1408">
        <f>M259/C259*100</f>
        <v>0</v>
      </c>
      <c r="S259" s="800"/>
    </row>
    <row r="260" spans="1:19" ht="30.75" customHeight="1" thickBot="1" x14ac:dyDescent="0.3">
      <c r="A260" s="1852" t="s">
        <v>855</v>
      </c>
      <c r="B260" s="1853"/>
      <c r="C260" s="1853"/>
      <c r="D260" s="1853"/>
      <c r="E260" s="1853"/>
      <c r="F260" s="1853"/>
      <c r="G260" s="1853"/>
      <c r="H260" s="1853"/>
      <c r="I260" s="1853"/>
      <c r="J260" s="1853"/>
      <c r="K260" s="1853"/>
      <c r="L260" s="1853"/>
      <c r="M260" s="1853"/>
      <c r="N260" s="1853"/>
      <c r="O260" s="1853"/>
      <c r="P260" s="1853"/>
      <c r="Q260" s="1853"/>
      <c r="R260" s="1854"/>
      <c r="S260" s="1293" t="s">
        <v>364</v>
      </c>
    </row>
    <row r="261" spans="1:19" ht="29.25" customHeight="1" x14ac:dyDescent="0.25">
      <c r="A261" s="1536">
        <v>1</v>
      </c>
      <c r="B261" s="1441" t="s">
        <v>260</v>
      </c>
      <c r="C261" s="1442">
        <f t="shared" ref="C261:C269" si="58">SUM(D261:G261)</f>
        <v>33</v>
      </c>
      <c r="D261" s="1443">
        <f>SUM(D262:D266)</f>
        <v>33</v>
      </c>
      <c r="E261" s="1443">
        <f>SUM(E262:E266)</f>
        <v>0</v>
      </c>
      <c r="F261" s="1443">
        <f>SUM(F262:F266)</f>
        <v>0</v>
      </c>
      <c r="G261" s="1443">
        <f>SUM(G262:G266)</f>
        <v>0</v>
      </c>
      <c r="H261" s="1442">
        <f>SUM(I261:L261)</f>
        <v>33</v>
      </c>
      <c r="I261" s="1443">
        <f>SUM(I262:I266)</f>
        <v>33</v>
      </c>
      <c r="J261" s="1443">
        <f>SUM(J262:J266)</f>
        <v>0</v>
      </c>
      <c r="K261" s="1443">
        <f>SUM(K262:K266)</f>
        <v>0</v>
      </c>
      <c r="L261" s="1443">
        <f>SUM(L262:L266)</f>
        <v>0</v>
      </c>
      <c r="M261" s="1442">
        <f t="shared" ref="M261:M278" si="59">SUM(N261:Q261)</f>
        <v>0</v>
      </c>
      <c r="N261" s="1443">
        <f>SUM(N262:N266)</f>
        <v>0</v>
      </c>
      <c r="O261" s="1443">
        <f>SUM(O262:O266)</f>
        <v>0</v>
      </c>
      <c r="P261" s="1443">
        <f>SUM(P262:P266)</f>
        <v>0</v>
      </c>
      <c r="Q261" s="1443">
        <f>SUM(Q262:Q266)</f>
        <v>0</v>
      </c>
      <c r="R261" s="1031"/>
      <c r="S261" s="800"/>
    </row>
    <row r="262" spans="1:19" ht="34.5" customHeight="1" x14ac:dyDescent="0.25">
      <c r="A262" s="1537" t="s">
        <v>26</v>
      </c>
      <c r="B262" s="1563" t="s">
        <v>837</v>
      </c>
      <c r="C262" s="1247">
        <f>SUM(D262:G262)</f>
        <v>0</v>
      </c>
      <c r="D262" s="1241"/>
      <c r="E262" s="1241"/>
      <c r="F262" s="1241"/>
      <c r="G262" s="1242"/>
      <c r="H262" s="1247">
        <f t="shared" ref="H262:H277" si="60">SUM(I262:L262)</f>
        <v>0</v>
      </c>
      <c r="I262" s="1241"/>
      <c r="J262" s="1241"/>
      <c r="K262" s="1241"/>
      <c r="L262" s="1242"/>
      <c r="M262" s="1247">
        <f t="shared" si="59"/>
        <v>0</v>
      </c>
      <c r="N262" s="1241"/>
      <c r="O262" s="1241"/>
      <c r="P262" s="1241"/>
      <c r="Q262" s="1242"/>
      <c r="R262" s="1032"/>
      <c r="S262" s="800"/>
    </row>
    <row r="263" spans="1:19" ht="38.25" customHeight="1" x14ac:dyDescent="0.25">
      <c r="A263" s="1537" t="s">
        <v>27</v>
      </c>
      <c r="B263" s="1564" t="s">
        <v>299</v>
      </c>
      <c r="C263" s="1247">
        <f>SUM(D263:G263)</f>
        <v>0</v>
      </c>
      <c r="D263" s="1241"/>
      <c r="E263" s="1241"/>
      <c r="F263" s="1241"/>
      <c r="G263" s="1242"/>
      <c r="H263" s="1247">
        <f t="shared" si="60"/>
        <v>0</v>
      </c>
      <c r="I263" s="1241"/>
      <c r="J263" s="1241"/>
      <c r="K263" s="1241"/>
      <c r="L263" s="1242"/>
      <c r="M263" s="1247">
        <f t="shared" si="59"/>
        <v>0</v>
      </c>
      <c r="N263" s="1241"/>
      <c r="O263" s="1241"/>
      <c r="P263" s="1241"/>
      <c r="Q263" s="1242"/>
      <c r="R263" s="1032"/>
      <c r="S263" s="800"/>
    </row>
    <row r="264" spans="1:19" ht="35.25" customHeight="1" x14ac:dyDescent="0.25">
      <c r="A264" s="1537" t="s">
        <v>29</v>
      </c>
      <c r="B264" s="1564" t="s">
        <v>681</v>
      </c>
      <c r="C264" s="1247">
        <f t="shared" si="58"/>
        <v>5</v>
      </c>
      <c r="D264" s="1241">
        <v>5</v>
      </c>
      <c r="E264" s="1241"/>
      <c r="F264" s="1241"/>
      <c r="G264" s="1242"/>
      <c r="H264" s="1247">
        <f t="shared" si="60"/>
        <v>5</v>
      </c>
      <c r="I264" s="1241">
        <v>5</v>
      </c>
      <c r="J264" s="1241"/>
      <c r="K264" s="1241"/>
      <c r="L264" s="1242"/>
      <c r="M264" s="1247">
        <f t="shared" si="59"/>
        <v>0</v>
      </c>
      <c r="N264" s="1241"/>
      <c r="O264" s="1241"/>
      <c r="P264" s="1241"/>
      <c r="Q264" s="1242"/>
      <c r="R264" s="1032"/>
      <c r="S264" s="800"/>
    </row>
    <row r="265" spans="1:19" ht="35.25" customHeight="1" x14ac:dyDescent="0.25">
      <c r="A265" s="1537" t="s">
        <v>396</v>
      </c>
      <c r="B265" s="1564" t="s">
        <v>838</v>
      </c>
      <c r="C265" s="1247">
        <f t="shared" si="58"/>
        <v>0</v>
      </c>
      <c r="D265" s="1241">
        <v>0</v>
      </c>
      <c r="E265" s="1241"/>
      <c r="F265" s="1241"/>
      <c r="G265" s="1523"/>
      <c r="H265" s="1247">
        <f t="shared" si="60"/>
        <v>0</v>
      </c>
      <c r="I265" s="1241"/>
      <c r="J265" s="1241"/>
      <c r="K265" s="1241"/>
      <c r="L265" s="1523"/>
      <c r="M265" s="1247">
        <f t="shared" si="59"/>
        <v>0</v>
      </c>
      <c r="N265" s="1241"/>
      <c r="O265" s="1241"/>
      <c r="P265" s="1241"/>
      <c r="Q265" s="1242"/>
      <c r="R265" s="1032"/>
      <c r="S265" s="800"/>
    </row>
    <row r="266" spans="1:19" ht="38.25" customHeight="1" x14ac:dyDescent="0.25">
      <c r="A266" s="1537" t="s">
        <v>526</v>
      </c>
      <c r="B266" s="1564" t="s">
        <v>261</v>
      </c>
      <c r="C266" s="1247">
        <f t="shared" si="58"/>
        <v>28</v>
      </c>
      <c r="D266" s="1206">
        <f>D267+D268+D269+D270</f>
        <v>28</v>
      </c>
      <c r="E266" s="1206">
        <f>E267+E268+E269+E270</f>
        <v>0</v>
      </c>
      <c r="F266" s="1206">
        <f>F267+F268+F269+F270</f>
        <v>0</v>
      </c>
      <c r="G266" s="1206">
        <f>G267+G268+G269+G270</f>
        <v>0</v>
      </c>
      <c r="H266" s="1247">
        <f>SUM(I266:L266)</f>
        <v>28</v>
      </c>
      <c r="I266" s="1206">
        <f>SUM(I267:I270)</f>
        <v>28</v>
      </c>
      <c r="J266" s="1206">
        <f>SUM(J267:J270)</f>
        <v>0</v>
      </c>
      <c r="K266" s="1206">
        <f>SUM(K267:K270)</f>
        <v>0</v>
      </c>
      <c r="L266" s="1206">
        <f>SUM(L267:L270)</f>
        <v>0</v>
      </c>
      <c r="M266" s="1247">
        <f t="shared" si="59"/>
        <v>0</v>
      </c>
      <c r="N266" s="1206">
        <f>SUM(N267:N270)</f>
        <v>0</v>
      </c>
      <c r="O266" s="1206">
        <f>SUM(O267:O270)</f>
        <v>0</v>
      </c>
      <c r="P266" s="1206">
        <f>SUM(P267:P270)</f>
        <v>0</v>
      </c>
      <c r="Q266" s="1207">
        <f>SUM(Q267:Q270)</f>
        <v>0</v>
      </c>
      <c r="R266" s="1032"/>
      <c r="S266" s="800"/>
    </row>
    <row r="267" spans="1:19" ht="38.25" customHeight="1" x14ac:dyDescent="0.25">
      <c r="A267" s="1537" t="s">
        <v>783</v>
      </c>
      <c r="B267" s="1564" t="s">
        <v>481</v>
      </c>
      <c r="C267" s="1247">
        <f t="shared" si="58"/>
        <v>5</v>
      </c>
      <c r="D267" s="1241">
        <v>5</v>
      </c>
      <c r="E267" s="1241"/>
      <c r="F267" s="1241"/>
      <c r="G267" s="1242"/>
      <c r="H267" s="1247">
        <f t="shared" si="60"/>
        <v>5</v>
      </c>
      <c r="I267" s="1241">
        <v>5</v>
      </c>
      <c r="J267" s="1241"/>
      <c r="K267" s="1241"/>
      <c r="L267" s="1242"/>
      <c r="M267" s="1247">
        <f>SUM(N267:Q267)</f>
        <v>0</v>
      </c>
      <c r="N267" s="1241"/>
      <c r="O267" s="1241"/>
      <c r="P267" s="1241"/>
      <c r="Q267" s="1242"/>
      <c r="R267" s="1032"/>
      <c r="S267" s="800"/>
    </row>
    <row r="268" spans="1:19" ht="39" customHeight="1" x14ac:dyDescent="0.25">
      <c r="A268" s="1537" t="s">
        <v>784</v>
      </c>
      <c r="B268" s="1564" t="s">
        <v>695</v>
      </c>
      <c r="C268" s="1247">
        <f t="shared" si="58"/>
        <v>20</v>
      </c>
      <c r="D268" s="1241">
        <v>20</v>
      </c>
      <c r="E268" s="1241"/>
      <c r="F268" s="1241"/>
      <c r="G268" s="1242"/>
      <c r="H268" s="1247">
        <f t="shared" si="60"/>
        <v>20</v>
      </c>
      <c r="I268" s="1241">
        <v>20</v>
      </c>
      <c r="J268" s="1241"/>
      <c r="K268" s="1241"/>
      <c r="L268" s="1242"/>
      <c r="M268" s="1247">
        <f t="shared" si="59"/>
        <v>0</v>
      </c>
      <c r="N268" s="1241"/>
      <c r="O268" s="1241"/>
      <c r="P268" s="1241"/>
      <c r="Q268" s="1242"/>
      <c r="R268" s="1032"/>
      <c r="S268" s="800"/>
    </row>
    <row r="269" spans="1:19" ht="36.75" customHeight="1" x14ac:dyDescent="0.25">
      <c r="A269" s="1537" t="s">
        <v>785</v>
      </c>
      <c r="B269" s="1564" t="s">
        <v>839</v>
      </c>
      <c r="C269" s="1247">
        <f t="shared" si="58"/>
        <v>0</v>
      </c>
      <c r="D269" s="1241">
        <v>0</v>
      </c>
      <c r="E269" s="1241"/>
      <c r="F269" s="1241"/>
      <c r="G269" s="1242"/>
      <c r="H269" s="1247">
        <f t="shared" si="60"/>
        <v>0</v>
      </c>
      <c r="I269" s="1241"/>
      <c r="J269" s="1241"/>
      <c r="K269" s="1241"/>
      <c r="L269" s="1242"/>
      <c r="M269" s="1247">
        <f t="shared" si="59"/>
        <v>0</v>
      </c>
      <c r="N269" s="1241"/>
      <c r="O269" s="1241"/>
      <c r="P269" s="1241"/>
      <c r="Q269" s="1242"/>
      <c r="R269" s="1032"/>
      <c r="S269" s="800"/>
    </row>
    <row r="270" spans="1:19" ht="36" x14ac:dyDescent="0.25">
      <c r="A270" s="1537" t="s">
        <v>786</v>
      </c>
      <c r="B270" s="1564" t="s">
        <v>840</v>
      </c>
      <c r="C270" s="1247">
        <f>SUM(D270:G270)</f>
        <v>3</v>
      </c>
      <c r="D270" s="1241">
        <v>3</v>
      </c>
      <c r="E270" s="1241"/>
      <c r="F270" s="1241"/>
      <c r="G270" s="1242"/>
      <c r="H270" s="1247">
        <f t="shared" si="60"/>
        <v>3</v>
      </c>
      <c r="I270" s="1241">
        <v>3</v>
      </c>
      <c r="J270" s="1241"/>
      <c r="K270" s="1241"/>
      <c r="L270" s="1242"/>
      <c r="M270" s="1247">
        <f t="shared" si="59"/>
        <v>0</v>
      </c>
      <c r="N270" s="1241"/>
      <c r="O270" s="1241"/>
      <c r="P270" s="1241"/>
      <c r="Q270" s="1242"/>
      <c r="R270" s="1032"/>
      <c r="S270" s="800"/>
    </row>
    <row r="271" spans="1:19" ht="39" customHeight="1" x14ac:dyDescent="0.25">
      <c r="A271" s="1550">
        <v>2</v>
      </c>
      <c r="B271" s="1524" t="s">
        <v>841</v>
      </c>
      <c r="C271" s="1447">
        <f t="shared" ref="C271:C278" si="61">SUM(D271:G271)</f>
        <v>3622.1000000000004</v>
      </c>
      <c r="D271" s="1434">
        <f>SUM(D272:D273)</f>
        <v>3622.1000000000004</v>
      </c>
      <c r="E271" s="1434">
        <f>SUM(E272:E273)</f>
        <v>0</v>
      </c>
      <c r="F271" s="1434">
        <f>SUM(F272:F273)</f>
        <v>0</v>
      </c>
      <c r="G271" s="1434">
        <f>SUM(G272:G273)</f>
        <v>0</v>
      </c>
      <c r="H271" s="1447">
        <f>SUM(I271:L271)</f>
        <v>3622.1000000000004</v>
      </c>
      <c r="I271" s="1434">
        <f>SUM(I272:I273)</f>
        <v>3622.1000000000004</v>
      </c>
      <c r="J271" s="1434">
        <f>SUM(J272:J273)</f>
        <v>0</v>
      </c>
      <c r="K271" s="1434">
        <f>SUM(K272:K273)</f>
        <v>0</v>
      </c>
      <c r="L271" s="1434">
        <f>SUM(L272:L273)</f>
        <v>0</v>
      </c>
      <c r="M271" s="1447">
        <f t="shared" si="59"/>
        <v>666</v>
      </c>
      <c r="N271" s="1434">
        <f>SUM(N272:N273)</f>
        <v>666</v>
      </c>
      <c r="O271" s="1434">
        <f>SUM(O272:O273)</f>
        <v>0</v>
      </c>
      <c r="P271" s="1434">
        <f>SUM(P272:P273)</f>
        <v>0</v>
      </c>
      <c r="Q271" s="1434">
        <f>SUM(Q272:Q273)</f>
        <v>0</v>
      </c>
      <c r="R271" s="1032"/>
      <c r="S271" s="800"/>
    </row>
    <row r="272" spans="1:19" ht="41.25" customHeight="1" x14ac:dyDescent="0.25">
      <c r="A272" s="1569" t="s">
        <v>34</v>
      </c>
      <c r="B272" s="1026" t="s">
        <v>787</v>
      </c>
      <c r="C272" s="1247">
        <f>SUM(D272:G272)</f>
        <v>2233.9</v>
      </c>
      <c r="D272" s="1241">
        <v>2233.9</v>
      </c>
      <c r="E272" s="1241"/>
      <c r="F272" s="1241"/>
      <c r="G272" s="1242"/>
      <c r="H272" s="1247">
        <f t="shared" si="60"/>
        <v>2233.9</v>
      </c>
      <c r="I272" s="1241">
        <v>2233.9</v>
      </c>
      <c r="J272" s="1241"/>
      <c r="K272" s="1241"/>
      <c r="L272" s="1242"/>
      <c r="M272" s="1247">
        <f t="shared" si="59"/>
        <v>377.8</v>
      </c>
      <c r="N272" s="1241">
        <v>377.8</v>
      </c>
      <c r="O272" s="1241"/>
      <c r="P272" s="1241"/>
      <c r="Q272" s="1242"/>
      <c r="R272" s="1032"/>
      <c r="S272" s="800"/>
    </row>
    <row r="273" spans="1:19" ht="36.75" x14ac:dyDescent="0.25">
      <c r="A273" s="1569" t="s">
        <v>115</v>
      </c>
      <c r="B273" s="1026" t="s">
        <v>842</v>
      </c>
      <c r="C273" s="1247">
        <f t="shared" si="61"/>
        <v>1388.2</v>
      </c>
      <c r="D273" s="1241">
        <v>1388.2</v>
      </c>
      <c r="E273" s="1241"/>
      <c r="F273" s="1241"/>
      <c r="G273" s="1242"/>
      <c r="H273" s="1247">
        <f t="shared" si="60"/>
        <v>1388.2</v>
      </c>
      <c r="I273" s="1241">
        <v>1388.2</v>
      </c>
      <c r="J273" s="1241"/>
      <c r="K273" s="1241"/>
      <c r="L273" s="1242"/>
      <c r="M273" s="1247">
        <f t="shared" si="59"/>
        <v>288.2</v>
      </c>
      <c r="N273" s="1241">
        <v>288.2</v>
      </c>
      <c r="O273" s="1241"/>
      <c r="P273" s="1241"/>
      <c r="Q273" s="1242"/>
      <c r="R273" s="1032"/>
      <c r="S273" s="800"/>
    </row>
    <row r="274" spans="1:19" ht="24.75" x14ac:dyDescent="0.25">
      <c r="A274" s="1504">
        <v>3</v>
      </c>
      <c r="B274" s="1524" t="s">
        <v>788</v>
      </c>
      <c r="C274" s="1447">
        <f t="shared" si="61"/>
        <v>15</v>
      </c>
      <c r="D274" s="1434">
        <f>SUM(D275)</f>
        <v>15</v>
      </c>
      <c r="E274" s="1434">
        <f t="shared" ref="E274:G276" si="62">SUM(E275)</f>
        <v>0</v>
      </c>
      <c r="F274" s="1434">
        <f t="shared" si="62"/>
        <v>0</v>
      </c>
      <c r="G274" s="1435">
        <f t="shared" si="62"/>
        <v>0</v>
      </c>
      <c r="H274" s="1447">
        <f t="shared" si="60"/>
        <v>15</v>
      </c>
      <c r="I274" s="1434">
        <f>SUM(I275)</f>
        <v>15</v>
      </c>
      <c r="J274" s="1434">
        <f>SUM(J275)</f>
        <v>0</v>
      </c>
      <c r="K274" s="1434">
        <f>SUM(K275)</f>
        <v>0</v>
      </c>
      <c r="L274" s="1435">
        <f>SUM(L275)</f>
        <v>0</v>
      </c>
      <c r="M274" s="1447">
        <f t="shared" si="59"/>
        <v>0</v>
      </c>
      <c r="N274" s="1434">
        <f>SUM(N275)</f>
        <v>0</v>
      </c>
      <c r="O274" s="1434">
        <f>SUM(O275)</f>
        <v>0</v>
      </c>
      <c r="P274" s="1434">
        <f>SUM(P275)</f>
        <v>0</v>
      </c>
      <c r="Q274" s="1435">
        <f>SUM(Q275)</f>
        <v>0</v>
      </c>
      <c r="R274" s="1032"/>
      <c r="S274" s="800"/>
    </row>
    <row r="275" spans="1:19" ht="48.75" x14ac:dyDescent="0.25">
      <c r="A275" s="1569" t="s">
        <v>769</v>
      </c>
      <c r="B275" s="1026" t="s">
        <v>268</v>
      </c>
      <c r="C275" s="1247">
        <f t="shared" si="61"/>
        <v>15</v>
      </c>
      <c r="D275" s="1241">
        <v>15</v>
      </c>
      <c r="E275" s="1241"/>
      <c r="F275" s="1241"/>
      <c r="G275" s="1242"/>
      <c r="H275" s="1247">
        <f t="shared" si="60"/>
        <v>15</v>
      </c>
      <c r="I275" s="1241">
        <v>15</v>
      </c>
      <c r="J275" s="1241"/>
      <c r="K275" s="1241"/>
      <c r="L275" s="1242"/>
      <c r="M275" s="1247">
        <f t="shared" si="59"/>
        <v>0</v>
      </c>
      <c r="N275" s="1241"/>
      <c r="O275" s="1241"/>
      <c r="P275" s="1241"/>
      <c r="Q275" s="1242"/>
      <c r="R275" s="1032"/>
      <c r="S275" s="800"/>
    </row>
    <row r="276" spans="1:19" x14ac:dyDescent="0.25">
      <c r="A276" s="1570">
        <v>4</v>
      </c>
      <c r="B276" s="1567" t="s">
        <v>843</v>
      </c>
      <c r="C276" s="1447">
        <f>SUM(D276:G276)</f>
        <v>100</v>
      </c>
      <c r="D276" s="1434">
        <f>SUM(D277)</f>
        <v>100</v>
      </c>
      <c r="E276" s="1434">
        <f t="shared" si="62"/>
        <v>0</v>
      </c>
      <c r="F276" s="1434">
        <f t="shared" si="62"/>
        <v>0</v>
      </c>
      <c r="G276" s="1435">
        <f t="shared" si="62"/>
        <v>0</v>
      </c>
      <c r="H276" s="1447">
        <f t="shared" si="60"/>
        <v>100</v>
      </c>
      <c r="I276" s="1434">
        <f>SUM(I277)</f>
        <v>100</v>
      </c>
      <c r="J276" s="1434">
        <f>SUM(J277)</f>
        <v>0</v>
      </c>
      <c r="K276" s="1434">
        <f>SUM(K277)</f>
        <v>0</v>
      </c>
      <c r="L276" s="1435">
        <f>SUM(L277)</f>
        <v>0</v>
      </c>
      <c r="M276" s="1447">
        <f t="shared" si="59"/>
        <v>0</v>
      </c>
      <c r="N276" s="1434">
        <f>SUM(N277)</f>
        <v>0</v>
      </c>
      <c r="O276" s="1434">
        <f>SUM(O277)</f>
        <v>0</v>
      </c>
      <c r="P276" s="1434">
        <f>SUM(P277)</f>
        <v>0</v>
      </c>
      <c r="Q276" s="1435">
        <f>SUM(Q277)</f>
        <v>0</v>
      </c>
      <c r="R276" s="1568"/>
      <c r="S276" s="800"/>
    </row>
    <row r="277" spans="1:19" ht="36.75" x14ac:dyDescent="0.25">
      <c r="A277" s="1571" t="s">
        <v>790</v>
      </c>
      <c r="B277" s="1565" t="s">
        <v>844</v>
      </c>
      <c r="C277" s="1247">
        <f>SUM(D277:G277)</f>
        <v>100</v>
      </c>
      <c r="D277" s="1241">
        <v>100</v>
      </c>
      <c r="E277" s="1241"/>
      <c r="F277" s="1241"/>
      <c r="G277" s="1242"/>
      <c r="H277" s="1247">
        <f t="shared" si="60"/>
        <v>100</v>
      </c>
      <c r="I277" s="1241">
        <v>100</v>
      </c>
      <c r="J277" s="1241"/>
      <c r="K277" s="1241"/>
      <c r="L277" s="1242"/>
      <c r="M277" s="1247">
        <f t="shared" si="59"/>
        <v>0</v>
      </c>
      <c r="N277" s="1241"/>
      <c r="O277" s="1241"/>
      <c r="P277" s="1241"/>
      <c r="Q277" s="1242"/>
      <c r="R277" s="1566"/>
      <c r="S277" s="800"/>
    </row>
    <row r="278" spans="1:19" ht="25.5" customHeight="1" thickBot="1" x14ac:dyDescent="0.3">
      <c r="A278" s="1014"/>
      <c r="B278" s="907" t="s">
        <v>102</v>
      </c>
      <c r="C278" s="1028">
        <f t="shared" si="61"/>
        <v>3770.1000000000004</v>
      </c>
      <c r="D278" s="994">
        <f>D261+D271+D274+D276</f>
        <v>3770.1000000000004</v>
      </c>
      <c r="E278" s="994">
        <f>E261+E271+E274+E276</f>
        <v>0</v>
      </c>
      <c r="F278" s="994">
        <f>F261+F271+F274+F276</f>
        <v>0</v>
      </c>
      <c r="G278" s="994">
        <f>G261+G271+G274+G276</f>
        <v>0</v>
      </c>
      <c r="H278" s="1028">
        <f>SUM(I278:L278)</f>
        <v>3770.1000000000004</v>
      </c>
      <c r="I278" s="994">
        <f>I261+I271+I274+I276</f>
        <v>3770.1000000000004</v>
      </c>
      <c r="J278" s="994">
        <f>J261+J271+J274+J276</f>
        <v>0</v>
      </c>
      <c r="K278" s="994">
        <f>K261+K271+K274+K276</f>
        <v>0</v>
      </c>
      <c r="L278" s="994">
        <f>L261+L271+L274+L276</f>
        <v>0</v>
      </c>
      <c r="M278" s="1028">
        <f t="shared" si="59"/>
        <v>666</v>
      </c>
      <c r="N278" s="994">
        <f>N261+N271+N274+N276</f>
        <v>666</v>
      </c>
      <c r="O278" s="994">
        <f>O261+O271+O274+O276</f>
        <v>0</v>
      </c>
      <c r="P278" s="994">
        <f>P261+P271+P274+P276</f>
        <v>0</v>
      </c>
      <c r="Q278" s="994">
        <f>Q261+Q271+Q274+Q276</f>
        <v>0</v>
      </c>
      <c r="R278" s="1019"/>
      <c r="S278" s="800"/>
    </row>
    <row r="279" spans="1:19" ht="29.25" customHeight="1" thickBot="1" x14ac:dyDescent="0.3">
      <c r="A279" s="1849" t="s">
        <v>487</v>
      </c>
      <c r="B279" s="1850"/>
      <c r="C279" s="1850"/>
      <c r="D279" s="1850"/>
      <c r="E279" s="1850"/>
      <c r="F279" s="1850"/>
      <c r="G279" s="1850"/>
      <c r="H279" s="1850"/>
      <c r="I279" s="1850"/>
      <c r="J279" s="1850"/>
      <c r="K279" s="1850"/>
      <c r="L279" s="1850"/>
      <c r="M279" s="1850"/>
      <c r="N279" s="1850"/>
      <c r="O279" s="1850"/>
      <c r="P279" s="1850"/>
      <c r="Q279" s="1850"/>
      <c r="R279" s="1851"/>
      <c r="S279" s="1293" t="s">
        <v>364</v>
      </c>
    </row>
    <row r="280" spans="1:19" x14ac:dyDescent="0.25">
      <c r="A280" s="1033">
        <v>1</v>
      </c>
      <c r="B280" s="936" t="s">
        <v>488</v>
      </c>
      <c r="C280" s="1236">
        <f>D280+E280+F280</f>
        <v>0</v>
      </c>
      <c r="D280" s="1237">
        <v>0</v>
      </c>
      <c r="E280" s="1237">
        <v>0</v>
      </c>
      <c r="F280" s="1237">
        <v>0</v>
      </c>
      <c r="G280" s="1238">
        <v>0</v>
      </c>
      <c r="H280" s="1236">
        <f>I280+J280+K280</f>
        <v>0</v>
      </c>
      <c r="I280" s="1237">
        <v>0</v>
      </c>
      <c r="J280" s="1237">
        <v>0</v>
      </c>
      <c r="K280" s="1237">
        <v>0</v>
      </c>
      <c r="L280" s="1238">
        <v>0</v>
      </c>
      <c r="M280" s="1236">
        <f>N280+O280+P280</f>
        <v>0</v>
      </c>
      <c r="N280" s="1237">
        <v>0</v>
      </c>
      <c r="O280" s="1237">
        <v>0</v>
      </c>
      <c r="P280" s="1237">
        <v>0</v>
      </c>
      <c r="Q280" s="1238">
        <v>0</v>
      </c>
      <c r="R280" s="1035"/>
      <c r="S280" s="800"/>
    </row>
    <row r="281" spans="1:19" ht="24.75" x14ac:dyDescent="0.25">
      <c r="A281" s="876">
        <v>2</v>
      </c>
      <c r="B281" s="888" t="s">
        <v>489</v>
      </c>
      <c r="C281" s="1240">
        <f>D281+E281+F281</f>
        <v>22809</v>
      </c>
      <c r="D281" s="1241">
        <v>1374</v>
      </c>
      <c r="E281" s="1241">
        <v>428.7</v>
      </c>
      <c r="F281" s="1241">
        <v>21006.3</v>
      </c>
      <c r="G281" s="1242">
        <v>0</v>
      </c>
      <c r="H281" s="1240">
        <f>I281+J281+K281</f>
        <v>0</v>
      </c>
      <c r="I281" s="1241">
        <v>0</v>
      </c>
      <c r="J281" s="1241">
        <v>0</v>
      </c>
      <c r="K281" s="1241">
        <v>0</v>
      </c>
      <c r="L281" s="1242">
        <v>0</v>
      </c>
      <c r="M281" s="1240">
        <f>N281+O281+P281</f>
        <v>0</v>
      </c>
      <c r="N281" s="1241">
        <v>0</v>
      </c>
      <c r="O281" s="1241">
        <v>0</v>
      </c>
      <c r="P281" s="1241">
        <v>0</v>
      </c>
      <c r="Q281" s="1242">
        <v>0</v>
      </c>
      <c r="R281" s="1017"/>
      <c r="S281" s="800"/>
    </row>
    <row r="282" spans="1:19" ht="25.5" customHeight="1" thickBot="1" x14ac:dyDescent="0.3">
      <c r="A282" s="1014"/>
      <c r="B282" s="1034" t="s">
        <v>102</v>
      </c>
      <c r="C282" s="993">
        <f>SUM(D282:G282)</f>
        <v>22809</v>
      </c>
      <c r="D282" s="994">
        <f>D280+D281</f>
        <v>1374</v>
      </c>
      <c r="E282" s="994">
        <f>E280+E281</f>
        <v>428.7</v>
      </c>
      <c r="F282" s="994">
        <f>F280+F281</f>
        <v>21006.3</v>
      </c>
      <c r="G282" s="995">
        <f>G280+G281</f>
        <v>0</v>
      </c>
      <c r="H282" s="993">
        <f>SUM(I282:L282)</f>
        <v>0</v>
      </c>
      <c r="I282" s="994">
        <f>I280+I281</f>
        <v>0</v>
      </c>
      <c r="J282" s="994">
        <f>J280+J281</f>
        <v>0</v>
      </c>
      <c r="K282" s="994">
        <f>K280+K281</f>
        <v>0</v>
      </c>
      <c r="L282" s="995">
        <f>L280+L281</f>
        <v>0</v>
      </c>
      <c r="M282" s="993">
        <f>SUM(N282:Q282)</f>
        <v>0</v>
      </c>
      <c r="N282" s="994">
        <f>N280+N281</f>
        <v>0</v>
      </c>
      <c r="O282" s="994">
        <f>O280+O281</f>
        <v>0</v>
      </c>
      <c r="P282" s="994">
        <f>P280+P281</f>
        <v>0</v>
      </c>
      <c r="Q282" s="995">
        <f>Q280+Q281</f>
        <v>0</v>
      </c>
      <c r="R282" s="1019"/>
      <c r="S282" s="800"/>
    </row>
    <row r="283" spans="1:19" ht="30" customHeight="1" thickBot="1" x14ac:dyDescent="0.3">
      <c r="A283" s="1855" t="s">
        <v>782</v>
      </c>
      <c r="B283" s="1856"/>
      <c r="C283" s="1856"/>
      <c r="D283" s="1856"/>
      <c r="E283" s="1856"/>
      <c r="F283" s="1856"/>
      <c r="G283" s="1856"/>
      <c r="H283" s="1856"/>
      <c r="I283" s="1856"/>
      <c r="J283" s="1856"/>
      <c r="K283" s="1856"/>
      <c r="L283" s="1856"/>
      <c r="M283" s="1856"/>
      <c r="N283" s="1856"/>
      <c r="O283" s="1856"/>
      <c r="P283" s="1856"/>
      <c r="Q283" s="1856"/>
      <c r="R283" s="1857"/>
      <c r="S283" s="1293" t="s">
        <v>364</v>
      </c>
    </row>
    <row r="284" spans="1:19" ht="48.75" x14ac:dyDescent="0.25">
      <c r="A284" s="1535">
        <v>1</v>
      </c>
      <c r="B284" s="1037" t="s">
        <v>287</v>
      </c>
      <c r="C284" s="1244">
        <f>SUM(D284:G284)</f>
        <v>0</v>
      </c>
      <c r="D284" s="1248">
        <v>0</v>
      </c>
      <c r="E284" s="1248">
        <v>0</v>
      </c>
      <c r="F284" s="1248">
        <v>0</v>
      </c>
      <c r="G284" s="1249">
        <v>0</v>
      </c>
      <c r="H284" s="1244">
        <f>SUM(I284:L284)</f>
        <v>0</v>
      </c>
      <c r="I284" s="1248">
        <v>0</v>
      </c>
      <c r="J284" s="1248">
        <v>0</v>
      </c>
      <c r="K284" s="1248">
        <v>0</v>
      </c>
      <c r="L284" s="1249">
        <v>0</v>
      </c>
      <c r="M284" s="1244">
        <f>SUM(N284:Q284)</f>
        <v>0</v>
      </c>
      <c r="N284" s="1248">
        <v>0</v>
      </c>
      <c r="O284" s="1248">
        <v>0</v>
      </c>
      <c r="P284" s="1248">
        <v>0</v>
      </c>
      <c r="Q284" s="1249">
        <v>0</v>
      </c>
      <c r="R284" s="1039"/>
      <c r="S284" s="1522"/>
    </row>
    <row r="285" spans="1:19" ht="60.75" x14ac:dyDescent="0.25">
      <c r="A285" s="75">
        <v>2</v>
      </c>
      <c r="B285" s="1038" t="s">
        <v>288</v>
      </c>
      <c r="C285" s="1247">
        <f>SUM(D285:G285)</f>
        <v>1014.8600000000001</v>
      </c>
      <c r="D285" s="1211">
        <v>92.26</v>
      </c>
      <c r="E285" s="1211">
        <v>83.03</v>
      </c>
      <c r="F285" s="1211">
        <v>0</v>
      </c>
      <c r="G285" s="1212">
        <v>839.57</v>
      </c>
      <c r="H285" s="1247">
        <f>SUM(I285:L285)</f>
        <v>0</v>
      </c>
      <c r="I285" s="1211">
        <v>0</v>
      </c>
      <c r="J285" s="1211">
        <v>0</v>
      </c>
      <c r="K285" s="1211">
        <v>0</v>
      </c>
      <c r="L285" s="1212">
        <v>0</v>
      </c>
      <c r="M285" s="1247">
        <f>SUM(N285:Q285)</f>
        <v>0</v>
      </c>
      <c r="N285" s="1211">
        <v>0</v>
      </c>
      <c r="O285" s="1211">
        <v>0</v>
      </c>
      <c r="P285" s="1211">
        <v>0</v>
      </c>
      <c r="Q285" s="1212">
        <v>0</v>
      </c>
      <c r="R285" s="1040"/>
      <c r="S285" s="800"/>
    </row>
    <row r="286" spans="1:19" ht="23.25" customHeight="1" thickBot="1" x14ac:dyDescent="0.3">
      <c r="A286" s="1014"/>
      <c r="B286" s="1015" t="s">
        <v>102</v>
      </c>
      <c r="C286" s="993">
        <f>SUM(D286:G286)</f>
        <v>1014.8600000000001</v>
      </c>
      <c r="D286" s="994">
        <f>SUM(D284:D285)</f>
        <v>92.26</v>
      </c>
      <c r="E286" s="994">
        <f>SUM(E284:E285)</f>
        <v>83.03</v>
      </c>
      <c r="F286" s="994">
        <f>SUM(F284:F285)</f>
        <v>0</v>
      </c>
      <c r="G286" s="995">
        <f>SUM(G284:G285)</f>
        <v>839.57</v>
      </c>
      <c r="H286" s="993">
        <f>SUM(I286:L286)</f>
        <v>0</v>
      </c>
      <c r="I286" s="994">
        <f>SUM(I284:I285)</f>
        <v>0</v>
      </c>
      <c r="J286" s="994">
        <f>SUM(J284:J285)</f>
        <v>0</v>
      </c>
      <c r="K286" s="994">
        <f>SUM(K284:K285)</f>
        <v>0</v>
      </c>
      <c r="L286" s="995">
        <f>SUM(L284:L285)</f>
        <v>0</v>
      </c>
      <c r="M286" s="993">
        <f>SUM(N286:Q286)</f>
        <v>0</v>
      </c>
      <c r="N286" s="994">
        <f>SUM(N284:N285)</f>
        <v>0</v>
      </c>
      <c r="O286" s="994">
        <f>SUM(O284:O285)</f>
        <v>0</v>
      </c>
      <c r="P286" s="994">
        <f>SUM(P284:P285)</f>
        <v>0</v>
      </c>
      <c r="Q286" s="995">
        <f>SUM(Q284:Q285)</f>
        <v>0</v>
      </c>
      <c r="R286" s="1019"/>
      <c r="S286" s="800"/>
    </row>
    <row r="287" spans="1:19" ht="36.75" customHeight="1" thickBot="1" x14ac:dyDescent="0.35">
      <c r="A287" s="1837" t="s">
        <v>363</v>
      </c>
      <c r="B287" s="1838"/>
      <c r="C287" s="1838"/>
      <c r="D287" s="1838"/>
      <c r="E287" s="1838"/>
      <c r="F287" s="1838"/>
      <c r="G287" s="1838"/>
      <c r="H287" s="1838"/>
      <c r="I287" s="1838"/>
      <c r="J287" s="1838"/>
      <c r="K287" s="1838"/>
      <c r="L287" s="1838"/>
      <c r="M287" s="1838"/>
      <c r="N287" s="1838"/>
      <c r="O287" s="1838"/>
      <c r="P287" s="1838"/>
      <c r="Q287" s="1838"/>
      <c r="R287" s="1839"/>
      <c r="S287" s="1293" t="s">
        <v>364</v>
      </c>
    </row>
    <row r="288" spans="1:19" ht="49.5" x14ac:dyDescent="0.3">
      <c r="A288" s="1525" t="s">
        <v>26</v>
      </c>
      <c r="B288" s="1021" t="s">
        <v>490</v>
      </c>
      <c r="C288" s="1527">
        <v>0</v>
      </c>
      <c r="D288" s="1251">
        <v>0</v>
      </c>
      <c r="E288" s="1251"/>
      <c r="F288" s="1251"/>
      <c r="G288" s="1252"/>
      <c r="H288" s="1527">
        <v>0</v>
      </c>
      <c r="I288" s="1251"/>
      <c r="J288" s="1251"/>
      <c r="K288" s="1251"/>
      <c r="L288" s="1252"/>
      <c r="M288" s="1527">
        <v>0</v>
      </c>
      <c r="N288" s="1251"/>
      <c r="O288" s="1251"/>
      <c r="P288" s="1251"/>
      <c r="Q288" s="1252"/>
      <c r="R288" s="1043"/>
      <c r="S288" s="800"/>
    </row>
    <row r="289" spans="1:19" ht="85.5" x14ac:dyDescent="0.3">
      <c r="A289" s="1526" t="s">
        <v>27</v>
      </c>
      <c r="B289" s="1042" t="s">
        <v>791</v>
      </c>
      <c r="C289" s="1198">
        <f>SUM(D289:G289)</f>
        <v>40</v>
      </c>
      <c r="D289" s="1145">
        <v>40</v>
      </c>
      <c r="E289" s="1145"/>
      <c r="F289" s="1145"/>
      <c r="G289" s="1253"/>
      <c r="H289" s="1198">
        <f>SUM(I289:L289)</f>
        <v>40</v>
      </c>
      <c r="I289" s="1145">
        <v>40</v>
      </c>
      <c r="J289" s="1145"/>
      <c r="K289" s="1145"/>
      <c r="L289" s="1253"/>
      <c r="M289" s="1198">
        <f>SUM(N289:Q289)</f>
        <v>0</v>
      </c>
      <c r="N289" s="1145"/>
      <c r="O289" s="1145"/>
      <c r="P289" s="1145"/>
      <c r="Q289" s="1253"/>
      <c r="R289" s="1044"/>
      <c r="S289" s="800"/>
    </row>
    <row r="290" spans="1:19" ht="37.5" x14ac:dyDescent="0.3">
      <c r="A290" s="1271" t="s">
        <v>28</v>
      </c>
      <c r="B290" s="54" t="s">
        <v>491</v>
      </c>
      <c r="C290" s="1198">
        <v>0</v>
      </c>
      <c r="D290" s="1145">
        <v>0</v>
      </c>
      <c r="E290" s="1145"/>
      <c r="F290" s="1145"/>
      <c r="G290" s="1253"/>
      <c r="H290" s="1198">
        <v>0</v>
      </c>
      <c r="I290" s="1145"/>
      <c r="J290" s="1145"/>
      <c r="K290" s="1145"/>
      <c r="L290" s="1253"/>
      <c r="M290" s="1198">
        <v>0</v>
      </c>
      <c r="N290" s="1145"/>
      <c r="O290" s="1145"/>
      <c r="P290" s="1145"/>
      <c r="Q290" s="1253"/>
      <c r="R290" s="1044"/>
      <c r="S290" s="800"/>
    </row>
    <row r="291" spans="1:19" ht="36" x14ac:dyDescent="0.3">
      <c r="A291" s="1271" t="s">
        <v>29</v>
      </c>
      <c r="B291" s="188" t="s">
        <v>492</v>
      </c>
      <c r="C291" s="1198">
        <v>0</v>
      </c>
      <c r="D291" s="1145">
        <v>0</v>
      </c>
      <c r="E291" s="1145"/>
      <c r="F291" s="1145"/>
      <c r="G291" s="1253"/>
      <c r="H291" s="1198">
        <v>0</v>
      </c>
      <c r="I291" s="1145"/>
      <c r="J291" s="1145"/>
      <c r="K291" s="1145"/>
      <c r="L291" s="1253"/>
      <c r="M291" s="1198">
        <v>0</v>
      </c>
      <c r="N291" s="1145"/>
      <c r="O291" s="1145"/>
      <c r="P291" s="1145"/>
      <c r="Q291" s="1253"/>
      <c r="R291" s="1044"/>
      <c r="S291" s="800"/>
    </row>
    <row r="292" spans="1:19" ht="61.5" x14ac:dyDescent="0.3">
      <c r="A292" s="1271" t="s">
        <v>30</v>
      </c>
      <c r="B292" s="54" t="s">
        <v>493</v>
      </c>
      <c r="C292" s="1198">
        <v>0</v>
      </c>
      <c r="D292" s="1145">
        <v>0</v>
      </c>
      <c r="E292" s="1145"/>
      <c r="F292" s="1145"/>
      <c r="G292" s="1253"/>
      <c r="H292" s="1198">
        <v>0</v>
      </c>
      <c r="I292" s="1145"/>
      <c r="J292" s="1145"/>
      <c r="K292" s="1145"/>
      <c r="L292" s="1253"/>
      <c r="M292" s="1198">
        <v>0</v>
      </c>
      <c r="N292" s="1145"/>
      <c r="O292" s="1145"/>
      <c r="P292" s="1145"/>
      <c r="Q292" s="1253"/>
      <c r="R292" s="1044"/>
      <c r="S292" s="800"/>
    </row>
    <row r="293" spans="1:19" ht="37.5" x14ac:dyDescent="0.3">
      <c r="A293" s="1271" t="s">
        <v>495</v>
      </c>
      <c r="B293" s="54" t="s">
        <v>494</v>
      </c>
      <c r="C293" s="1198">
        <v>0</v>
      </c>
      <c r="D293" s="1145">
        <v>0</v>
      </c>
      <c r="E293" s="1145"/>
      <c r="F293" s="1145"/>
      <c r="G293" s="1253"/>
      <c r="H293" s="1198">
        <v>0</v>
      </c>
      <c r="I293" s="1145"/>
      <c r="J293" s="1145"/>
      <c r="K293" s="1145"/>
      <c r="L293" s="1253"/>
      <c r="M293" s="1198">
        <v>0</v>
      </c>
      <c r="N293" s="1145"/>
      <c r="O293" s="1145"/>
      <c r="P293" s="1145"/>
      <c r="Q293" s="1253"/>
      <c r="R293" s="1044"/>
      <c r="S293" s="800"/>
    </row>
    <row r="294" spans="1:19" ht="27.75" customHeight="1" thickBot="1" x14ac:dyDescent="0.3">
      <c r="A294" s="1014"/>
      <c r="B294" s="1010" t="s">
        <v>102</v>
      </c>
      <c r="C294" s="993">
        <f>SUM(D294:G294)</f>
        <v>40</v>
      </c>
      <c r="D294" s="994">
        <f>SUM(D288:D293)</f>
        <v>40</v>
      </c>
      <c r="E294" s="994">
        <f t="shared" ref="E294:K294" si="63">SUM(E288:E293)</f>
        <v>0</v>
      </c>
      <c r="F294" s="994">
        <f t="shared" si="63"/>
        <v>0</v>
      </c>
      <c r="G294" s="995">
        <f t="shared" si="63"/>
        <v>0</v>
      </c>
      <c r="H294" s="993">
        <f>SUM(I294:L294)</f>
        <v>40</v>
      </c>
      <c r="I294" s="994">
        <f t="shared" si="63"/>
        <v>40</v>
      </c>
      <c r="J294" s="994">
        <f t="shared" si="63"/>
        <v>0</v>
      </c>
      <c r="K294" s="994">
        <f t="shared" si="63"/>
        <v>0</v>
      </c>
      <c r="L294" s="995">
        <f>SUM(L288:L293)</f>
        <v>0</v>
      </c>
      <c r="M294" s="993">
        <f>SUM(N294:Q294)</f>
        <v>0</v>
      </c>
      <c r="N294" s="994">
        <f>SUM(N288:N293)</f>
        <v>0</v>
      </c>
      <c r="O294" s="994">
        <f>SUM(O288:O293)</f>
        <v>0</v>
      </c>
      <c r="P294" s="994">
        <f>SUM(P288:P293)</f>
        <v>0</v>
      </c>
      <c r="Q294" s="995">
        <f>SUM(Q288:Q293)</f>
        <v>0</v>
      </c>
      <c r="R294" s="1408"/>
      <c r="S294" s="800"/>
    </row>
    <row r="295" spans="1:19" ht="41.25" customHeight="1" thickBot="1" x14ac:dyDescent="0.35">
      <c r="A295" s="1837" t="s">
        <v>360</v>
      </c>
      <c r="B295" s="1838"/>
      <c r="C295" s="1838"/>
      <c r="D295" s="1838"/>
      <c r="E295" s="1838"/>
      <c r="F295" s="1838"/>
      <c r="G295" s="1838"/>
      <c r="H295" s="1838"/>
      <c r="I295" s="1838"/>
      <c r="J295" s="1838"/>
      <c r="K295" s="1838"/>
      <c r="L295" s="1838"/>
      <c r="M295" s="1838"/>
      <c r="N295" s="1838"/>
      <c r="O295" s="1838"/>
      <c r="P295" s="1838"/>
      <c r="Q295" s="1838"/>
      <c r="R295" s="1839"/>
      <c r="S295" s="1293" t="s">
        <v>364</v>
      </c>
    </row>
    <row r="296" spans="1:19" ht="48.75" x14ac:dyDescent="0.25">
      <c r="A296" s="1330" t="s">
        <v>26</v>
      </c>
      <c r="B296" s="1021" t="s">
        <v>496</v>
      </c>
      <c r="C296" s="1236">
        <f t="shared" ref="C296:C302" si="64">SUM(D296:G296)</f>
        <v>0</v>
      </c>
      <c r="D296" s="1248">
        <v>0</v>
      </c>
      <c r="E296" s="1248"/>
      <c r="F296" s="1248"/>
      <c r="G296" s="1249"/>
      <c r="H296" s="1236">
        <f t="shared" ref="H296:H302" si="65">SUM(I296:L296)</f>
        <v>0</v>
      </c>
      <c r="I296" s="1254"/>
      <c r="J296" s="1254"/>
      <c r="K296" s="1254"/>
      <c r="L296" s="1249"/>
      <c r="M296" s="1236">
        <f t="shared" ref="M296:M302" si="66">SUM(N296:Q296)</f>
        <v>0</v>
      </c>
      <c r="N296" s="1248"/>
      <c r="O296" s="1248"/>
      <c r="P296" s="1248"/>
      <c r="Q296" s="1249"/>
      <c r="R296" s="1039"/>
      <c r="S296" s="800"/>
    </row>
    <row r="297" spans="1:19" ht="24.75" x14ac:dyDescent="0.25">
      <c r="A297" s="981" t="s">
        <v>27</v>
      </c>
      <c r="B297" s="1042" t="s">
        <v>357</v>
      </c>
      <c r="C297" s="1240">
        <f t="shared" si="64"/>
        <v>10</v>
      </c>
      <c r="D297" s="1211">
        <v>10</v>
      </c>
      <c r="E297" s="1211"/>
      <c r="F297" s="1211"/>
      <c r="G297" s="1212"/>
      <c r="H297" s="1240">
        <f t="shared" si="65"/>
        <v>10</v>
      </c>
      <c r="I297" s="1188">
        <v>10</v>
      </c>
      <c r="J297" s="1188"/>
      <c r="K297" s="1188"/>
      <c r="L297" s="1212"/>
      <c r="M297" s="1240">
        <f t="shared" si="66"/>
        <v>0</v>
      </c>
      <c r="N297" s="1211"/>
      <c r="O297" s="1211"/>
      <c r="P297" s="1211"/>
      <c r="Q297" s="1212"/>
      <c r="R297" s="1040"/>
      <c r="S297" s="800"/>
    </row>
    <row r="298" spans="1:19" ht="24.75" x14ac:dyDescent="0.25">
      <c r="A298" s="981" t="s">
        <v>28</v>
      </c>
      <c r="B298" s="54" t="s">
        <v>497</v>
      </c>
      <c r="C298" s="1240">
        <f t="shared" si="64"/>
        <v>10</v>
      </c>
      <c r="D298" s="1211">
        <v>10</v>
      </c>
      <c r="E298" s="1211"/>
      <c r="F298" s="1211"/>
      <c r="G298" s="1212"/>
      <c r="H298" s="1240">
        <f t="shared" si="65"/>
        <v>10</v>
      </c>
      <c r="I298" s="1188">
        <v>10</v>
      </c>
      <c r="J298" s="1188"/>
      <c r="K298" s="1188"/>
      <c r="L298" s="1212"/>
      <c r="M298" s="1240">
        <f t="shared" si="66"/>
        <v>0</v>
      </c>
      <c r="N298" s="1211"/>
      <c r="O298" s="1211"/>
      <c r="P298" s="1211"/>
      <c r="Q298" s="1212"/>
      <c r="R298" s="1040"/>
      <c r="S298" s="800"/>
    </row>
    <row r="299" spans="1:19" ht="36.75" x14ac:dyDescent="0.25">
      <c r="A299" s="981" t="s">
        <v>29</v>
      </c>
      <c r="B299" s="54" t="s">
        <v>847</v>
      </c>
      <c r="C299" s="1240">
        <f t="shared" si="64"/>
        <v>17.100000000000001</v>
      </c>
      <c r="D299" s="1211">
        <v>17.100000000000001</v>
      </c>
      <c r="E299" s="1211"/>
      <c r="F299" s="1211"/>
      <c r="G299" s="1212"/>
      <c r="H299" s="1240">
        <f t="shared" si="65"/>
        <v>0</v>
      </c>
      <c r="I299" s="1188"/>
      <c r="J299" s="1188"/>
      <c r="K299" s="1188"/>
      <c r="L299" s="1212"/>
      <c r="M299" s="1240">
        <f t="shared" si="66"/>
        <v>0</v>
      </c>
      <c r="N299" s="1211"/>
      <c r="O299" s="1211"/>
      <c r="P299" s="1211"/>
      <c r="Q299" s="1212"/>
      <c r="R299" s="1040"/>
      <c r="S299" s="800"/>
    </row>
    <row r="300" spans="1:19" ht="36.75" x14ac:dyDescent="0.25">
      <c r="A300" s="981" t="s">
        <v>30</v>
      </c>
      <c r="B300" s="1042" t="s">
        <v>187</v>
      </c>
      <c r="C300" s="1240">
        <f t="shared" si="64"/>
        <v>40</v>
      </c>
      <c r="D300" s="1211">
        <v>40</v>
      </c>
      <c r="E300" s="1211"/>
      <c r="F300" s="1211"/>
      <c r="G300" s="1212"/>
      <c r="H300" s="1240">
        <f t="shared" si="65"/>
        <v>40</v>
      </c>
      <c r="I300" s="1188">
        <v>40</v>
      </c>
      <c r="J300" s="1188"/>
      <c r="K300" s="1188"/>
      <c r="L300" s="1212"/>
      <c r="M300" s="1240">
        <f t="shared" si="66"/>
        <v>0</v>
      </c>
      <c r="N300" s="1211"/>
      <c r="O300" s="1211"/>
      <c r="P300" s="1211"/>
      <c r="Q300" s="1212"/>
      <c r="R300" s="1040"/>
      <c r="S300" s="800"/>
    </row>
    <row r="301" spans="1:19" ht="36.75" x14ac:dyDescent="0.25">
      <c r="A301" s="981" t="s">
        <v>495</v>
      </c>
      <c r="B301" s="1042" t="s">
        <v>358</v>
      </c>
      <c r="C301" s="1240">
        <f t="shared" si="64"/>
        <v>10</v>
      </c>
      <c r="D301" s="1211">
        <v>10</v>
      </c>
      <c r="E301" s="1211"/>
      <c r="F301" s="1211"/>
      <c r="G301" s="1212"/>
      <c r="H301" s="1240">
        <f t="shared" si="65"/>
        <v>10</v>
      </c>
      <c r="I301" s="1188">
        <v>10</v>
      </c>
      <c r="J301" s="1188"/>
      <c r="K301" s="1188"/>
      <c r="L301" s="1212"/>
      <c r="M301" s="1240">
        <f t="shared" si="66"/>
        <v>0</v>
      </c>
      <c r="N301" s="1211"/>
      <c r="O301" s="1211"/>
      <c r="P301" s="1211"/>
      <c r="Q301" s="1212"/>
      <c r="R301" s="1040"/>
      <c r="S301" s="800"/>
    </row>
    <row r="302" spans="1:19" ht="27" customHeight="1" thickBot="1" x14ac:dyDescent="0.3">
      <c r="A302" s="1409"/>
      <c r="B302" s="907" t="s">
        <v>102</v>
      </c>
      <c r="C302" s="993">
        <f t="shared" si="64"/>
        <v>87.1</v>
      </c>
      <c r="D302" s="994">
        <f>SUM(D296:D301)</f>
        <v>87.1</v>
      </c>
      <c r="E302" s="994">
        <f>SUM(E296:E301)</f>
        <v>0</v>
      </c>
      <c r="F302" s="994">
        <f>SUM(F296:F301)</f>
        <v>0</v>
      </c>
      <c r="G302" s="995">
        <f>SUM(G296:G301)</f>
        <v>0</v>
      </c>
      <c r="H302" s="993">
        <f t="shared" si="65"/>
        <v>70</v>
      </c>
      <c r="I302" s="994">
        <f>SUM(I296:I301)</f>
        <v>70</v>
      </c>
      <c r="J302" s="994">
        <f>SUM(J296:J301)</f>
        <v>0</v>
      </c>
      <c r="K302" s="994">
        <f>SUM(K296:K301)</f>
        <v>0</v>
      </c>
      <c r="L302" s="995">
        <f>SUM(L296:L301)</f>
        <v>0</v>
      </c>
      <c r="M302" s="993">
        <f t="shared" si="66"/>
        <v>0</v>
      </c>
      <c r="N302" s="994">
        <f>SUM(N296:N301)</f>
        <v>0</v>
      </c>
      <c r="O302" s="994">
        <f>SUM(O296:O301)</f>
        <v>0</v>
      </c>
      <c r="P302" s="994">
        <f>SUM(P296:P301)</f>
        <v>0</v>
      </c>
      <c r="Q302" s="995">
        <f>SUM(Q296:Q301)</f>
        <v>0</v>
      </c>
      <c r="R302" s="1408"/>
      <c r="S302" s="800"/>
    </row>
    <row r="303" spans="1:19" ht="33" customHeight="1" thickBot="1" x14ac:dyDescent="0.3">
      <c r="A303" s="1840" t="s">
        <v>498</v>
      </c>
      <c r="B303" s="1841"/>
      <c r="C303" s="1841"/>
      <c r="D303" s="1841"/>
      <c r="E303" s="1841"/>
      <c r="F303" s="1841"/>
      <c r="G303" s="1841"/>
      <c r="H303" s="1841"/>
      <c r="I303" s="1841"/>
      <c r="J303" s="1841"/>
      <c r="K303" s="1841"/>
      <c r="L303" s="1841"/>
      <c r="M303" s="1841"/>
      <c r="N303" s="1841"/>
      <c r="O303" s="1841"/>
      <c r="P303" s="1841"/>
      <c r="Q303" s="1841"/>
      <c r="R303" s="1842"/>
      <c r="S303" s="1293" t="s">
        <v>364</v>
      </c>
    </row>
    <row r="304" spans="1:19" ht="48" x14ac:dyDescent="0.25">
      <c r="A304" s="1330">
        <v>1</v>
      </c>
      <c r="B304" s="1047" t="s">
        <v>792</v>
      </c>
      <c r="C304" s="1244">
        <v>0</v>
      </c>
      <c r="D304" s="1237">
        <v>0</v>
      </c>
      <c r="E304" s="1237">
        <v>0</v>
      </c>
      <c r="F304" s="1237">
        <v>0</v>
      </c>
      <c r="G304" s="1238">
        <v>0</v>
      </c>
      <c r="H304" s="1244">
        <v>0</v>
      </c>
      <c r="I304" s="1237">
        <v>0</v>
      </c>
      <c r="J304" s="1237">
        <v>0</v>
      </c>
      <c r="K304" s="1237">
        <v>0</v>
      </c>
      <c r="L304" s="1238">
        <v>0</v>
      </c>
      <c r="M304" s="1244">
        <v>0</v>
      </c>
      <c r="N304" s="1237">
        <v>0</v>
      </c>
      <c r="O304" s="1237">
        <v>0</v>
      </c>
      <c r="P304" s="1237">
        <v>0</v>
      </c>
      <c r="Q304" s="1238">
        <v>0</v>
      </c>
      <c r="R304" s="1022"/>
      <c r="S304" s="800"/>
    </row>
    <row r="305" spans="1:19" ht="48.75" x14ac:dyDescent="0.25">
      <c r="A305" s="981">
        <v>2</v>
      </c>
      <c r="B305" s="54" t="s">
        <v>500</v>
      </c>
      <c r="C305" s="1247">
        <v>0</v>
      </c>
      <c r="D305" s="1241">
        <v>0</v>
      </c>
      <c r="E305" s="1241">
        <v>0</v>
      </c>
      <c r="F305" s="1241">
        <v>0</v>
      </c>
      <c r="G305" s="1242">
        <v>0</v>
      </c>
      <c r="H305" s="1247">
        <v>0</v>
      </c>
      <c r="I305" s="1241">
        <v>0</v>
      </c>
      <c r="J305" s="1241">
        <v>0</v>
      </c>
      <c r="K305" s="1241">
        <v>0</v>
      </c>
      <c r="L305" s="1242">
        <v>0</v>
      </c>
      <c r="M305" s="1247">
        <v>0</v>
      </c>
      <c r="N305" s="1241">
        <v>0</v>
      </c>
      <c r="O305" s="1241">
        <v>0</v>
      </c>
      <c r="P305" s="1241">
        <v>0</v>
      </c>
      <c r="Q305" s="1242">
        <v>0</v>
      </c>
      <c r="R305" s="1023"/>
      <c r="S305" s="800"/>
    </row>
    <row r="306" spans="1:19" ht="55.5" customHeight="1" x14ac:dyDescent="0.25">
      <c r="A306" s="981">
        <v>3</v>
      </c>
      <c r="B306" s="1048" t="s">
        <v>501</v>
      </c>
      <c r="C306" s="1247">
        <v>0</v>
      </c>
      <c r="D306" s="1241">
        <v>0</v>
      </c>
      <c r="E306" s="1241">
        <v>0</v>
      </c>
      <c r="F306" s="1241">
        <v>0</v>
      </c>
      <c r="G306" s="1242">
        <v>0</v>
      </c>
      <c r="H306" s="1247">
        <v>0</v>
      </c>
      <c r="I306" s="1241">
        <v>0</v>
      </c>
      <c r="J306" s="1241">
        <v>0</v>
      </c>
      <c r="K306" s="1241">
        <v>0</v>
      </c>
      <c r="L306" s="1242">
        <v>0</v>
      </c>
      <c r="M306" s="1247">
        <v>0</v>
      </c>
      <c r="N306" s="1241">
        <v>0</v>
      </c>
      <c r="O306" s="1241">
        <v>0</v>
      </c>
      <c r="P306" s="1241">
        <v>0</v>
      </c>
      <c r="Q306" s="1242">
        <v>0</v>
      </c>
      <c r="R306" s="1023"/>
      <c r="S306" s="800"/>
    </row>
    <row r="307" spans="1:19" ht="24.75" x14ac:dyDescent="0.25">
      <c r="A307" s="981">
        <v>4</v>
      </c>
      <c r="B307" s="54" t="s">
        <v>502</v>
      </c>
      <c r="C307" s="1247">
        <v>0</v>
      </c>
      <c r="D307" s="1241">
        <v>0</v>
      </c>
      <c r="E307" s="1241">
        <v>0</v>
      </c>
      <c r="F307" s="1241">
        <v>0</v>
      </c>
      <c r="G307" s="1242">
        <v>0</v>
      </c>
      <c r="H307" s="1247">
        <v>0</v>
      </c>
      <c r="I307" s="1241">
        <v>0</v>
      </c>
      <c r="J307" s="1241">
        <v>0</v>
      </c>
      <c r="K307" s="1241">
        <v>0</v>
      </c>
      <c r="L307" s="1242">
        <v>0</v>
      </c>
      <c r="M307" s="1247">
        <v>0</v>
      </c>
      <c r="N307" s="1241">
        <v>0</v>
      </c>
      <c r="O307" s="1241">
        <v>0</v>
      </c>
      <c r="P307" s="1241">
        <v>0</v>
      </c>
      <c r="Q307" s="1242">
        <v>0</v>
      </c>
      <c r="R307" s="1023"/>
      <c r="S307" s="800"/>
    </row>
    <row r="308" spans="1:19" ht="51" customHeight="1" x14ac:dyDescent="0.25">
      <c r="A308" s="981">
        <v>5</v>
      </c>
      <c r="B308" s="54" t="s">
        <v>503</v>
      </c>
      <c r="C308" s="1247">
        <v>0</v>
      </c>
      <c r="D308" s="1241">
        <v>0</v>
      </c>
      <c r="E308" s="1241">
        <v>0</v>
      </c>
      <c r="F308" s="1241">
        <v>0</v>
      </c>
      <c r="G308" s="1242">
        <v>0</v>
      </c>
      <c r="H308" s="1247">
        <v>0</v>
      </c>
      <c r="I308" s="1241">
        <v>0</v>
      </c>
      <c r="J308" s="1241">
        <v>0</v>
      </c>
      <c r="K308" s="1241">
        <v>0</v>
      </c>
      <c r="L308" s="1242">
        <v>0</v>
      </c>
      <c r="M308" s="1247">
        <v>0</v>
      </c>
      <c r="N308" s="1241">
        <v>0</v>
      </c>
      <c r="O308" s="1241">
        <v>0</v>
      </c>
      <c r="P308" s="1241">
        <v>0</v>
      </c>
      <c r="Q308" s="1242">
        <v>0</v>
      </c>
      <c r="R308" s="1023"/>
      <c r="S308" s="800"/>
    </row>
    <row r="309" spans="1:19" ht="27" customHeight="1" thickBot="1" x14ac:dyDescent="0.3">
      <c r="A309" s="1409"/>
      <c r="B309" s="907" t="s">
        <v>102</v>
      </c>
      <c r="C309" s="993">
        <f>SUM(D309:G309)</f>
        <v>0</v>
      </c>
      <c r="D309" s="994">
        <f>SUM(D304:D308)</f>
        <v>0</v>
      </c>
      <c r="E309" s="994">
        <f>SUM(E304:E308)</f>
        <v>0</v>
      </c>
      <c r="F309" s="994">
        <f>SUM(F304:F308)</f>
        <v>0</v>
      </c>
      <c r="G309" s="995">
        <f>SUM(G304:G308)</f>
        <v>0</v>
      </c>
      <c r="H309" s="993">
        <f>SUM(I309:L309)</f>
        <v>0</v>
      </c>
      <c r="I309" s="994">
        <f>SUM(I304:I308)</f>
        <v>0</v>
      </c>
      <c r="J309" s="994">
        <f>SUM(J304:J308)</f>
        <v>0</v>
      </c>
      <c r="K309" s="994">
        <f>SUM(K304:K308)</f>
        <v>0</v>
      </c>
      <c r="L309" s="995">
        <f>SUM(L304:L308)</f>
        <v>0</v>
      </c>
      <c r="M309" s="993">
        <f>SUM(N309:Q309)</f>
        <v>0</v>
      </c>
      <c r="N309" s="994">
        <f>SUM(N304:N308)</f>
        <v>0</v>
      </c>
      <c r="O309" s="994">
        <f>SUM(O304:O308)</f>
        <v>0</v>
      </c>
      <c r="P309" s="994">
        <f>SUM(P304:P308)</f>
        <v>0</v>
      </c>
      <c r="Q309" s="995">
        <f>SUM(Q304:Q308)</f>
        <v>0</v>
      </c>
      <c r="R309" s="1410"/>
      <c r="S309" s="800"/>
    </row>
    <row r="310" spans="1:19" ht="30.75" customHeight="1" thickBot="1" x14ac:dyDescent="0.3">
      <c r="A310" s="1843" t="s">
        <v>504</v>
      </c>
      <c r="B310" s="1844"/>
      <c r="C310" s="1844"/>
      <c r="D310" s="1844"/>
      <c r="E310" s="1844"/>
      <c r="F310" s="1844"/>
      <c r="G310" s="1844"/>
      <c r="H310" s="1844"/>
      <c r="I310" s="1844"/>
      <c r="J310" s="1844"/>
      <c r="K310" s="1844"/>
      <c r="L310" s="1844"/>
      <c r="M310" s="1844"/>
      <c r="N310" s="1844"/>
      <c r="O310" s="1844"/>
      <c r="P310" s="1844"/>
      <c r="Q310" s="1844"/>
      <c r="R310" s="1845"/>
      <c r="S310" s="1293" t="s">
        <v>364</v>
      </c>
    </row>
    <row r="311" spans="1:19" x14ac:dyDescent="0.25">
      <c r="A311" s="1330">
        <v>1</v>
      </c>
      <c r="B311" s="1052" t="s">
        <v>212</v>
      </c>
      <c r="C311" s="1244">
        <f t="shared" ref="C311:C335" si="67">SUM(D311:G311)</f>
        <v>0</v>
      </c>
      <c r="D311" s="1245">
        <f>SUM(D312:D327)</f>
        <v>0</v>
      </c>
      <c r="E311" s="1245">
        <f>SUM(E312:E327)</f>
        <v>0</v>
      </c>
      <c r="F311" s="1245">
        <f>SUM(F312:F327)</f>
        <v>0</v>
      </c>
      <c r="G311" s="1246">
        <f>SUM(G312:G327)</f>
        <v>0</v>
      </c>
      <c r="H311" s="1244">
        <f>SUM(I311:L311)</f>
        <v>0</v>
      </c>
      <c r="I311" s="1245">
        <f>SUM(I312:I327)</f>
        <v>0</v>
      </c>
      <c r="J311" s="1245">
        <f>SUM(J312:J327)</f>
        <v>0</v>
      </c>
      <c r="K311" s="1245">
        <f>SUM(K312:K327)</f>
        <v>0</v>
      </c>
      <c r="L311" s="1246">
        <f>SUM(L312:L327)</f>
        <v>0</v>
      </c>
      <c r="M311" s="1244">
        <f t="shared" ref="M311:M334" si="68">SUM(N311:Q311)</f>
        <v>0</v>
      </c>
      <c r="N311" s="1245">
        <f>SUM(N312:N327)</f>
        <v>0</v>
      </c>
      <c r="O311" s="1245">
        <f>SUM(O312:O327)</f>
        <v>0</v>
      </c>
      <c r="P311" s="1245">
        <f>SUM(P312:P327)</f>
        <v>0</v>
      </c>
      <c r="Q311" s="1246">
        <f>SUM(Q312:Q327)</f>
        <v>0</v>
      </c>
      <c r="R311" s="1022"/>
      <c r="S311" s="800"/>
    </row>
    <row r="312" spans="1:19" ht="36" x14ac:dyDescent="0.25">
      <c r="A312" s="151" t="s">
        <v>26</v>
      </c>
      <c r="B312" s="1053" t="s">
        <v>505</v>
      </c>
      <c r="C312" s="1247">
        <f t="shared" si="67"/>
        <v>0</v>
      </c>
      <c r="D312" s="1241"/>
      <c r="E312" s="1241"/>
      <c r="F312" s="1241"/>
      <c r="G312" s="1242"/>
      <c r="H312" s="1247">
        <f t="shared" ref="H312:H335" si="69">SUM(I312:L312)</f>
        <v>0</v>
      </c>
      <c r="I312" s="1241"/>
      <c r="J312" s="1241"/>
      <c r="K312" s="1241"/>
      <c r="L312" s="1242"/>
      <c r="M312" s="1247">
        <f t="shared" si="68"/>
        <v>0</v>
      </c>
      <c r="N312" s="1241"/>
      <c r="O312" s="1241"/>
      <c r="P312" s="1241"/>
      <c r="Q312" s="1242"/>
      <c r="R312" s="1023"/>
      <c r="S312" s="800"/>
    </row>
    <row r="313" spans="1:19" ht="24" x14ac:dyDescent="0.25">
      <c r="A313" s="151" t="s">
        <v>27</v>
      </c>
      <c r="B313" s="1053" t="s">
        <v>506</v>
      </c>
      <c r="C313" s="1247">
        <f t="shared" si="67"/>
        <v>0</v>
      </c>
      <c r="D313" s="1241"/>
      <c r="E313" s="1241"/>
      <c r="F313" s="1241"/>
      <c r="G313" s="1242"/>
      <c r="H313" s="1247">
        <v>0</v>
      </c>
      <c r="I313" s="1241"/>
      <c r="J313" s="1241"/>
      <c r="K313" s="1241"/>
      <c r="L313" s="1242"/>
      <c r="M313" s="1247">
        <f t="shared" si="68"/>
        <v>0</v>
      </c>
      <c r="N313" s="1241"/>
      <c r="O313" s="1241"/>
      <c r="P313" s="1241"/>
      <c r="Q313" s="1242"/>
      <c r="R313" s="1023"/>
      <c r="S313" s="800"/>
    </row>
    <row r="314" spans="1:19" ht="36" x14ac:dyDescent="0.25">
      <c r="A314" s="151" t="s">
        <v>28</v>
      </c>
      <c r="B314" s="1053" t="s">
        <v>507</v>
      </c>
      <c r="C314" s="1247">
        <f t="shared" si="67"/>
        <v>0</v>
      </c>
      <c r="D314" s="1241"/>
      <c r="E314" s="1241"/>
      <c r="F314" s="1241"/>
      <c r="G314" s="1242"/>
      <c r="H314" s="1247">
        <f t="shared" si="69"/>
        <v>0</v>
      </c>
      <c r="I314" s="1241"/>
      <c r="J314" s="1241"/>
      <c r="K314" s="1241"/>
      <c r="L314" s="1242"/>
      <c r="M314" s="1247">
        <f t="shared" si="68"/>
        <v>0</v>
      </c>
      <c r="N314" s="1241"/>
      <c r="O314" s="1241"/>
      <c r="P314" s="1241"/>
      <c r="Q314" s="1242"/>
      <c r="R314" s="1023"/>
      <c r="S314" s="800"/>
    </row>
    <row r="315" spans="1:19" ht="48" x14ac:dyDescent="0.25">
      <c r="A315" s="151" t="s">
        <v>29</v>
      </c>
      <c r="B315" s="1053" t="s">
        <v>508</v>
      </c>
      <c r="C315" s="1247">
        <f t="shared" si="67"/>
        <v>0</v>
      </c>
      <c r="D315" s="1241"/>
      <c r="E315" s="1241"/>
      <c r="F315" s="1241"/>
      <c r="G315" s="1242"/>
      <c r="H315" s="1247">
        <f t="shared" si="69"/>
        <v>0</v>
      </c>
      <c r="I315" s="1241"/>
      <c r="J315" s="1241"/>
      <c r="K315" s="1241"/>
      <c r="L315" s="1242"/>
      <c r="M315" s="1247">
        <f t="shared" si="68"/>
        <v>0</v>
      </c>
      <c r="N315" s="1241"/>
      <c r="O315" s="1241"/>
      <c r="P315" s="1241"/>
      <c r="Q315" s="1242"/>
      <c r="R315" s="1023"/>
      <c r="S315" s="800"/>
    </row>
    <row r="316" spans="1:19" ht="48" x14ac:dyDescent="0.25">
      <c r="A316" s="151" t="s">
        <v>30</v>
      </c>
      <c r="B316" s="1053" t="s">
        <v>509</v>
      </c>
      <c r="C316" s="1247">
        <f t="shared" si="67"/>
        <v>0</v>
      </c>
      <c r="D316" s="1241"/>
      <c r="E316" s="1241"/>
      <c r="F316" s="1241"/>
      <c r="G316" s="1242"/>
      <c r="H316" s="1247">
        <f t="shared" si="69"/>
        <v>0</v>
      </c>
      <c r="I316" s="1241"/>
      <c r="J316" s="1241"/>
      <c r="K316" s="1241"/>
      <c r="L316" s="1242"/>
      <c r="M316" s="1247">
        <f t="shared" si="68"/>
        <v>0</v>
      </c>
      <c r="N316" s="1241"/>
      <c r="O316" s="1241"/>
      <c r="P316" s="1241"/>
      <c r="Q316" s="1242"/>
      <c r="R316" s="1023"/>
      <c r="S316" s="800"/>
    </row>
    <row r="317" spans="1:19" ht="24" x14ac:dyDescent="0.25">
      <c r="A317" s="151" t="s">
        <v>495</v>
      </c>
      <c r="B317" s="1053" t="s">
        <v>510</v>
      </c>
      <c r="C317" s="1247">
        <f t="shared" si="67"/>
        <v>0</v>
      </c>
      <c r="D317" s="1241"/>
      <c r="E317" s="1241"/>
      <c r="F317" s="1241"/>
      <c r="G317" s="1242"/>
      <c r="H317" s="1247">
        <f t="shared" si="69"/>
        <v>0</v>
      </c>
      <c r="I317" s="1241"/>
      <c r="J317" s="1241"/>
      <c r="K317" s="1241"/>
      <c r="L317" s="1242"/>
      <c r="M317" s="1247">
        <f t="shared" si="68"/>
        <v>0</v>
      </c>
      <c r="N317" s="1241"/>
      <c r="O317" s="1241"/>
      <c r="P317" s="1241"/>
      <c r="Q317" s="1242"/>
      <c r="R317" s="1023"/>
      <c r="S317" s="800"/>
    </row>
    <row r="318" spans="1:19" ht="36" x14ac:dyDescent="0.25">
      <c r="A318" s="151" t="s">
        <v>396</v>
      </c>
      <c r="B318" s="1053" t="s">
        <v>511</v>
      </c>
      <c r="C318" s="1247">
        <f t="shared" si="67"/>
        <v>0</v>
      </c>
      <c r="D318" s="1241"/>
      <c r="E318" s="1241"/>
      <c r="F318" s="1241"/>
      <c r="G318" s="1242"/>
      <c r="H318" s="1247">
        <f t="shared" si="69"/>
        <v>0</v>
      </c>
      <c r="I318" s="1241"/>
      <c r="J318" s="1241"/>
      <c r="K318" s="1241"/>
      <c r="L318" s="1242"/>
      <c r="M318" s="1247">
        <f t="shared" si="68"/>
        <v>0</v>
      </c>
      <c r="N318" s="1241"/>
      <c r="O318" s="1241"/>
      <c r="P318" s="1241"/>
      <c r="Q318" s="1242"/>
      <c r="R318" s="1023"/>
      <c r="S318" s="800"/>
    </row>
    <row r="319" spans="1:19" ht="24" x14ac:dyDescent="0.25">
      <c r="A319" s="151" t="s">
        <v>526</v>
      </c>
      <c r="B319" s="1053" t="s">
        <v>512</v>
      </c>
      <c r="C319" s="1247">
        <f t="shared" si="67"/>
        <v>0</v>
      </c>
      <c r="D319" s="1241"/>
      <c r="E319" s="1241"/>
      <c r="F319" s="1241"/>
      <c r="G319" s="1242"/>
      <c r="H319" s="1247">
        <f t="shared" si="69"/>
        <v>0</v>
      </c>
      <c r="I319" s="1241"/>
      <c r="J319" s="1241"/>
      <c r="K319" s="1241"/>
      <c r="L319" s="1242"/>
      <c r="M319" s="1247">
        <f t="shared" si="68"/>
        <v>0</v>
      </c>
      <c r="N319" s="1241"/>
      <c r="O319" s="1241"/>
      <c r="P319" s="1241"/>
      <c r="Q319" s="1242"/>
      <c r="R319" s="1023"/>
      <c r="S319" s="800"/>
    </row>
    <row r="320" spans="1:19" ht="24" x14ac:dyDescent="0.25">
      <c r="A320" s="151" t="s">
        <v>527</v>
      </c>
      <c r="B320" s="1053" t="s">
        <v>513</v>
      </c>
      <c r="C320" s="1247">
        <f t="shared" si="67"/>
        <v>0</v>
      </c>
      <c r="D320" s="1241"/>
      <c r="E320" s="1241"/>
      <c r="F320" s="1241"/>
      <c r="G320" s="1242"/>
      <c r="H320" s="1247">
        <f t="shared" si="69"/>
        <v>0</v>
      </c>
      <c r="I320" s="1241"/>
      <c r="J320" s="1241"/>
      <c r="K320" s="1241"/>
      <c r="L320" s="1242"/>
      <c r="M320" s="1247">
        <f t="shared" si="68"/>
        <v>0</v>
      </c>
      <c r="N320" s="1241"/>
      <c r="O320" s="1241"/>
      <c r="P320" s="1241"/>
      <c r="Q320" s="1242"/>
      <c r="R320" s="1023"/>
      <c r="S320" s="800"/>
    </row>
    <row r="321" spans="1:19" ht="24" x14ac:dyDescent="0.25">
      <c r="A321" s="151" t="s">
        <v>528</v>
      </c>
      <c r="B321" s="1053" t="s">
        <v>514</v>
      </c>
      <c r="C321" s="1247">
        <f t="shared" si="67"/>
        <v>0</v>
      </c>
      <c r="D321" s="1241"/>
      <c r="E321" s="1241"/>
      <c r="F321" s="1241"/>
      <c r="G321" s="1242"/>
      <c r="H321" s="1247">
        <f t="shared" si="69"/>
        <v>0</v>
      </c>
      <c r="I321" s="1241"/>
      <c r="J321" s="1241"/>
      <c r="K321" s="1241"/>
      <c r="L321" s="1242"/>
      <c r="M321" s="1247">
        <f t="shared" si="68"/>
        <v>0</v>
      </c>
      <c r="N321" s="1241"/>
      <c r="O321" s="1241"/>
      <c r="P321" s="1241"/>
      <c r="Q321" s="1242"/>
      <c r="R321" s="1023"/>
      <c r="S321" s="800"/>
    </row>
    <row r="322" spans="1:19" ht="24" x14ac:dyDescent="0.25">
      <c r="A322" s="151" t="s">
        <v>529</v>
      </c>
      <c r="B322" s="1053" t="s">
        <v>515</v>
      </c>
      <c r="C322" s="1247">
        <f t="shared" si="67"/>
        <v>0</v>
      </c>
      <c r="D322" s="1241"/>
      <c r="E322" s="1241"/>
      <c r="F322" s="1241"/>
      <c r="G322" s="1242"/>
      <c r="H322" s="1247">
        <f t="shared" si="69"/>
        <v>0</v>
      </c>
      <c r="I322" s="1241"/>
      <c r="J322" s="1241"/>
      <c r="K322" s="1241"/>
      <c r="L322" s="1242"/>
      <c r="M322" s="1247">
        <f t="shared" si="68"/>
        <v>0</v>
      </c>
      <c r="N322" s="1241"/>
      <c r="O322" s="1241"/>
      <c r="P322" s="1241"/>
      <c r="Q322" s="1242"/>
      <c r="R322" s="1023"/>
      <c r="S322" s="800"/>
    </row>
    <row r="323" spans="1:19" ht="48" x14ac:dyDescent="0.25">
      <c r="A323" s="151" t="s">
        <v>530</v>
      </c>
      <c r="B323" s="1053" t="s">
        <v>516</v>
      </c>
      <c r="C323" s="1247">
        <f t="shared" si="67"/>
        <v>0</v>
      </c>
      <c r="D323" s="1241"/>
      <c r="E323" s="1241"/>
      <c r="F323" s="1241"/>
      <c r="G323" s="1242"/>
      <c r="H323" s="1247">
        <f t="shared" si="69"/>
        <v>0</v>
      </c>
      <c r="I323" s="1241"/>
      <c r="J323" s="1241"/>
      <c r="K323" s="1241"/>
      <c r="L323" s="1242"/>
      <c r="M323" s="1247">
        <f t="shared" si="68"/>
        <v>0</v>
      </c>
      <c r="N323" s="1241"/>
      <c r="O323" s="1241"/>
      <c r="P323" s="1241"/>
      <c r="Q323" s="1242"/>
      <c r="R323" s="1023"/>
      <c r="S323" s="800"/>
    </row>
    <row r="324" spans="1:19" ht="48" x14ac:dyDescent="0.25">
      <c r="A324" s="151" t="s">
        <v>531</v>
      </c>
      <c r="B324" s="1053" t="s">
        <v>517</v>
      </c>
      <c r="C324" s="1247">
        <f t="shared" si="67"/>
        <v>0</v>
      </c>
      <c r="D324" s="1241"/>
      <c r="E324" s="1241"/>
      <c r="F324" s="1241"/>
      <c r="G324" s="1242"/>
      <c r="H324" s="1247">
        <v>0</v>
      </c>
      <c r="I324" s="1241"/>
      <c r="J324" s="1241"/>
      <c r="K324" s="1241"/>
      <c r="L324" s="1242"/>
      <c r="M324" s="1247">
        <f t="shared" si="68"/>
        <v>0</v>
      </c>
      <c r="N324" s="1241"/>
      <c r="O324" s="1241"/>
      <c r="P324" s="1241"/>
      <c r="Q324" s="1242"/>
      <c r="R324" s="1023"/>
      <c r="S324" s="800"/>
    </row>
    <row r="325" spans="1:19" ht="48" customHeight="1" x14ac:dyDescent="0.25">
      <c r="A325" s="151" t="s">
        <v>532</v>
      </c>
      <c r="B325" s="1054" t="s">
        <v>518</v>
      </c>
      <c r="C325" s="1247">
        <f t="shared" si="67"/>
        <v>0</v>
      </c>
      <c r="D325" s="1241"/>
      <c r="E325" s="1241"/>
      <c r="F325" s="1241"/>
      <c r="G325" s="1242"/>
      <c r="H325" s="1247">
        <f t="shared" si="69"/>
        <v>0</v>
      </c>
      <c r="I325" s="1241"/>
      <c r="J325" s="1241"/>
      <c r="K325" s="1241"/>
      <c r="L325" s="1242"/>
      <c r="M325" s="1247">
        <f t="shared" si="68"/>
        <v>0</v>
      </c>
      <c r="N325" s="1241"/>
      <c r="O325" s="1241"/>
      <c r="P325" s="1241"/>
      <c r="Q325" s="1242"/>
      <c r="R325" s="1023"/>
      <c r="S325" s="800"/>
    </row>
    <row r="326" spans="1:19" ht="44.25" customHeight="1" x14ac:dyDescent="0.25">
      <c r="A326" s="151" t="s">
        <v>533</v>
      </c>
      <c r="B326" s="1053" t="s">
        <v>519</v>
      </c>
      <c r="C326" s="1247">
        <f t="shared" si="67"/>
        <v>0</v>
      </c>
      <c r="D326" s="1241"/>
      <c r="E326" s="1241"/>
      <c r="F326" s="1241"/>
      <c r="G326" s="1242"/>
      <c r="H326" s="1247">
        <f t="shared" si="69"/>
        <v>0</v>
      </c>
      <c r="I326" s="1241"/>
      <c r="J326" s="1241"/>
      <c r="K326" s="1241"/>
      <c r="L326" s="1242"/>
      <c r="M326" s="1247">
        <f t="shared" si="68"/>
        <v>0</v>
      </c>
      <c r="N326" s="1241"/>
      <c r="O326" s="1241"/>
      <c r="P326" s="1241"/>
      <c r="Q326" s="1242"/>
      <c r="R326" s="1023"/>
      <c r="S326" s="800"/>
    </row>
    <row r="327" spans="1:19" ht="48" customHeight="1" x14ac:dyDescent="0.25">
      <c r="A327" s="151" t="s">
        <v>534</v>
      </c>
      <c r="B327" s="1054" t="s">
        <v>520</v>
      </c>
      <c r="C327" s="1247">
        <f t="shared" si="67"/>
        <v>0</v>
      </c>
      <c r="D327" s="1241"/>
      <c r="E327" s="1241"/>
      <c r="F327" s="1241"/>
      <c r="G327" s="1242"/>
      <c r="H327" s="1247">
        <f t="shared" si="69"/>
        <v>0</v>
      </c>
      <c r="I327" s="1241"/>
      <c r="J327" s="1241"/>
      <c r="K327" s="1241"/>
      <c r="L327" s="1242"/>
      <c r="M327" s="1247">
        <f t="shared" si="68"/>
        <v>0</v>
      </c>
      <c r="N327" s="1241"/>
      <c r="O327" s="1241"/>
      <c r="P327" s="1241"/>
      <c r="Q327" s="1242"/>
      <c r="R327" s="1023"/>
      <c r="S327" s="800"/>
    </row>
    <row r="328" spans="1:19" x14ac:dyDescent="0.25">
      <c r="A328" s="151">
        <v>2</v>
      </c>
      <c r="B328" s="1055" t="s">
        <v>213</v>
      </c>
      <c r="C328" s="1247">
        <f t="shared" si="67"/>
        <v>0</v>
      </c>
      <c r="D328" s="1206">
        <f>SUM(D329:D334)</f>
        <v>0</v>
      </c>
      <c r="E328" s="1206">
        <f>SUM(E329:E334)</f>
        <v>0</v>
      </c>
      <c r="F328" s="1206">
        <f>SUM(F329:F334)</f>
        <v>0</v>
      </c>
      <c r="G328" s="1207">
        <f>SUM(G329:G334)</f>
        <v>0</v>
      </c>
      <c r="H328" s="1247">
        <f t="shared" si="69"/>
        <v>0</v>
      </c>
      <c r="I328" s="1206">
        <f t="shared" ref="I328:Q328" si="70">SUM(I329:I334)</f>
        <v>0</v>
      </c>
      <c r="J328" s="1206">
        <f t="shared" si="70"/>
        <v>0</v>
      </c>
      <c r="K328" s="1206">
        <f t="shared" si="70"/>
        <v>0</v>
      </c>
      <c r="L328" s="1207">
        <f t="shared" si="70"/>
        <v>0</v>
      </c>
      <c r="M328" s="1247">
        <f t="shared" si="68"/>
        <v>0</v>
      </c>
      <c r="N328" s="1206">
        <f t="shared" si="70"/>
        <v>0</v>
      </c>
      <c r="O328" s="1206">
        <f t="shared" si="70"/>
        <v>0</v>
      </c>
      <c r="P328" s="1206">
        <f t="shared" si="70"/>
        <v>0</v>
      </c>
      <c r="Q328" s="1207">
        <f t="shared" si="70"/>
        <v>0</v>
      </c>
      <c r="R328" s="1023"/>
      <c r="S328" s="800"/>
    </row>
    <row r="329" spans="1:19" ht="38.25" customHeight="1" x14ac:dyDescent="0.25">
      <c r="A329" s="151" t="s">
        <v>34</v>
      </c>
      <c r="B329" s="1053" t="s">
        <v>521</v>
      </c>
      <c r="C329" s="1247">
        <f t="shared" si="67"/>
        <v>0</v>
      </c>
      <c r="D329" s="1241"/>
      <c r="E329" s="1241"/>
      <c r="F329" s="1241"/>
      <c r="G329" s="1242"/>
      <c r="H329" s="1247">
        <f t="shared" si="69"/>
        <v>0</v>
      </c>
      <c r="I329" s="1241"/>
      <c r="J329" s="1241"/>
      <c r="K329" s="1241"/>
      <c r="L329" s="1242"/>
      <c r="M329" s="1247">
        <f t="shared" si="68"/>
        <v>0</v>
      </c>
      <c r="N329" s="1241"/>
      <c r="O329" s="1241"/>
      <c r="P329" s="1241"/>
      <c r="Q329" s="1242"/>
      <c r="R329" s="1023"/>
      <c r="S329" s="800"/>
    </row>
    <row r="330" spans="1:19" ht="48.75" customHeight="1" x14ac:dyDescent="0.25">
      <c r="A330" s="151" t="s">
        <v>115</v>
      </c>
      <c r="B330" s="1053" t="s">
        <v>519</v>
      </c>
      <c r="C330" s="1247">
        <f t="shared" si="67"/>
        <v>0</v>
      </c>
      <c r="D330" s="1241"/>
      <c r="E330" s="1241"/>
      <c r="F330" s="1241"/>
      <c r="G330" s="1242"/>
      <c r="H330" s="1247">
        <f t="shared" si="69"/>
        <v>0</v>
      </c>
      <c r="I330" s="1241"/>
      <c r="J330" s="1241"/>
      <c r="K330" s="1241"/>
      <c r="L330" s="1242"/>
      <c r="M330" s="1247">
        <f t="shared" si="68"/>
        <v>0</v>
      </c>
      <c r="N330" s="1241"/>
      <c r="O330" s="1241"/>
      <c r="P330" s="1241"/>
      <c r="Q330" s="1242"/>
      <c r="R330" s="1023"/>
      <c r="S330" s="800"/>
    </row>
    <row r="331" spans="1:19" ht="24" x14ac:dyDescent="0.25">
      <c r="A331" s="151" t="s">
        <v>116</v>
      </c>
      <c r="B331" s="1053" t="s">
        <v>522</v>
      </c>
      <c r="C331" s="1247">
        <f t="shared" si="67"/>
        <v>0</v>
      </c>
      <c r="D331" s="1241"/>
      <c r="E331" s="1241"/>
      <c r="F331" s="1241"/>
      <c r="G331" s="1242"/>
      <c r="H331" s="1247">
        <f t="shared" si="69"/>
        <v>0</v>
      </c>
      <c r="I331" s="1241"/>
      <c r="J331" s="1241"/>
      <c r="K331" s="1241"/>
      <c r="L331" s="1242"/>
      <c r="M331" s="1247">
        <f t="shared" si="68"/>
        <v>0</v>
      </c>
      <c r="N331" s="1241"/>
      <c r="O331" s="1241"/>
      <c r="P331" s="1241"/>
      <c r="Q331" s="1242"/>
      <c r="R331" s="1023"/>
      <c r="S331" s="800"/>
    </row>
    <row r="332" spans="1:19" ht="24" x14ac:dyDescent="0.25">
      <c r="A332" s="1534" t="s">
        <v>401</v>
      </c>
      <c r="B332" s="1053" t="s">
        <v>523</v>
      </c>
      <c r="C332" s="1247">
        <f t="shared" si="67"/>
        <v>0</v>
      </c>
      <c r="D332" s="1241"/>
      <c r="E332" s="1241"/>
      <c r="F332" s="1241"/>
      <c r="G332" s="1242"/>
      <c r="H332" s="1247">
        <f t="shared" si="69"/>
        <v>0</v>
      </c>
      <c r="I332" s="1241"/>
      <c r="J332" s="1241"/>
      <c r="K332" s="1241"/>
      <c r="L332" s="1242"/>
      <c r="M332" s="1247">
        <f t="shared" si="68"/>
        <v>0</v>
      </c>
      <c r="N332" s="1241"/>
      <c r="O332" s="1241"/>
      <c r="P332" s="1241"/>
      <c r="Q332" s="1242"/>
      <c r="R332" s="1023"/>
      <c r="S332" s="800"/>
    </row>
    <row r="333" spans="1:19" ht="24" x14ac:dyDescent="0.25">
      <c r="A333" s="151" t="s">
        <v>402</v>
      </c>
      <c r="B333" s="1053" t="s">
        <v>524</v>
      </c>
      <c r="C333" s="1247">
        <f t="shared" si="67"/>
        <v>0</v>
      </c>
      <c r="D333" s="1241"/>
      <c r="E333" s="1241"/>
      <c r="F333" s="1241"/>
      <c r="G333" s="1242"/>
      <c r="H333" s="1247">
        <f t="shared" si="69"/>
        <v>0</v>
      </c>
      <c r="I333" s="1241"/>
      <c r="J333" s="1241"/>
      <c r="K333" s="1241"/>
      <c r="L333" s="1242"/>
      <c r="M333" s="1247">
        <f t="shared" si="68"/>
        <v>0</v>
      </c>
      <c r="N333" s="1241"/>
      <c r="O333" s="1241"/>
      <c r="P333" s="1241"/>
      <c r="Q333" s="1242"/>
      <c r="R333" s="1023"/>
      <c r="S333" s="800"/>
    </row>
    <row r="334" spans="1:19" ht="24" x14ac:dyDescent="0.25">
      <c r="A334" s="151" t="s">
        <v>403</v>
      </c>
      <c r="B334" s="1053" t="s">
        <v>525</v>
      </c>
      <c r="C334" s="1247">
        <f t="shared" si="67"/>
        <v>0</v>
      </c>
      <c r="D334" s="1241"/>
      <c r="E334" s="1241"/>
      <c r="F334" s="1241"/>
      <c r="G334" s="1242"/>
      <c r="H334" s="1247">
        <f t="shared" si="69"/>
        <v>0</v>
      </c>
      <c r="I334" s="1241"/>
      <c r="J334" s="1241"/>
      <c r="K334" s="1241"/>
      <c r="L334" s="1242"/>
      <c r="M334" s="1247">
        <f t="shared" si="68"/>
        <v>0</v>
      </c>
      <c r="N334" s="1241"/>
      <c r="O334" s="1241"/>
      <c r="P334" s="1241"/>
      <c r="Q334" s="1242"/>
      <c r="R334" s="1023"/>
      <c r="S334" s="800"/>
    </row>
    <row r="335" spans="1:19" ht="24" customHeight="1" thickBot="1" x14ac:dyDescent="0.3">
      <c r="A335" s="1409"/>
      <c r="B335" s="907" t="s">
        <v>102</v>
      </c>
      <c r="C335" s="993">
        <f t="shared" si="67"/>
        <v>0</v>
      </c>
      <c r="D335" s="994">
        <f>D311+D328</f>
        <v>0</v>
      </c>
      <c r="E335" s="994">
        <f>E311+E328</f>
        <v>0</v>
      </c>
      <c r="F335" s="994">
        <f>F311+F328</f>
        <v>0</v>
      </c>
      <c r="G335" s="995">
        <f>G311+G328</f>
        <v>0</v>
      </c>
      <c r="H335" s="993">
        <f t="shared" si="69"/>
        <v>0</v>
      </c>
      <c r="I335" s="994">
        <f>I311+I328</f>
        <v>0</v>
      </c>
      <c r="J335" s="994">
        <f>J311+J328</f>
        <v>0</v>
      </c>
      <c r="K335" s="994">
        <f>K311+K328</f>
        <v>0</v>
      </c>
      <c r="L335" s="995">
        <f>L311+L328</f>
        <v>0</v>
      </c>
      <c r="M335" s="993">
        <f>SUM(N335:Q335)</f>
        <v>0</v>
      </c>
      <c r="N335" s="994">
        <f>N311+N328</f>
        <v>0</v>
      </c>
      <c r="O335" s="994">
        <f>O311+O328</f>
        <v>0</v>
      </c>
      <c r="P335" s="994">
        <f>P311+P328</f>
        <v>0</v>
      </c>
      <c r="Q335" s="995">
        <f>Q311+Q328</f>
        <v>0</v>
      </c>
      <c r="R335" s="1408"/>
      <c r="S335" s="800"/>
    </row>
    <row r="336" spans="1:19" ht="32.25" customHeight="1" thickBot="1" x14ac:dyDescent="0.3">
      <c r="A336" s="1050"/>
      <c r="B336" s="1051" t="s">
        <v>155</v>
      </c>
      <c r="C336" s="1255">
        <f>SUM(D336:G336)</f>
        <v>539615.70000000007</v>
      </c>
      <c r="D336" s="1255">
        <f>D19+D81+D117+D125+D135+D142+D166+D193+D206+D221+D231+D251+D259+D278+D282+D286+D294+D302+D309+D335</f>
        <v>246246</v>
      </c>
      <c r="E336" s="1255">
        <f>E19+E81+E117+E125+E135+E142+E166+E193+E206+E221+E231+E251+E259+E278+E282+E286+E294+E302+E309+E335</f>
        <v>256508.53000000009</v>
      </c>
      <c r="F336" s="1255">
        <f>F19+F81+F117+F125+F135+F142+F166+F193+F206+F221+F231+F251+F259+F278+F282+F286+F294+F302+F309+F335</f>
        <v>36021.599999999999</v>
      </c>
      <c r="G336" s="1255">
        <f>G19+G81+G117+G125+G135+G142+G166+G193+G206+G221+G231+G251+G259+G278+G282+G286+G294+G302+G309+G335</f>
        <v>839.57</v>
      </c>
      <c r="H336" s="1255">
        <f>SUM(I336:L336)</f>
        <v>504120.07000000007</v>
      </c>
      <c r="I336" s="1255">
        <f>I19+I81+I117+I125+I135+I142+I166+I193+I206+I221+I231+I251+I259+I278+I282+I286+I294+I302+I309+I335</f>
        <v>242201.63999999998</v>
      </c>
      <c r="J336" s="1255">
        <f>J19+J81+J117+J125+J135+J142+J166+J193+J206+J221+J231+J251+J259+J278+J282+J286+J294+J302+J309+J335</f>
        <v>245427.03000000006</v>
      </c>
      <c r="K336" s="1255">
        <f>K19+K81+K117+K125+K135+K142+K166+K193+K206+K221+K231+K251+K259+K278+K282+K286+K294+K302+K309+K335</f>
        <v>16491.400000000001</v>
      </c>
      <c r="L336" s="1255">
        <f>L19+L81+L117+L125+L135+L142+L166+L193+L206+L221+L231+L251+L259+L278+L282+L286+L294+L302+L309+L335</f>
        <v>0</v>
      </c>
      <c r="M336" s="1255">
        <f>SUM(N336:Q336)</f>
        <v>98448.52</v>
      </c>
      <c r="N336" s="1255">
        <f>N19+N81+N117+N125+N135+N142+N166+N193+N206+N221+N231+N251+N259+N278+N282+N286+N294+N302+N309+N335</f>
        <v>59372.62</v>
      </c>
      <c r="O336" s="1255">
        <f>O19+O81+O117+O125+O135+O142+O166+O193+O206+O221+O231+O251+O259+O278+O282+O286+O294+O302+O309+O335</f>
        <v>38228.700000000004</v>
      </c>
      <c r="P336" s="1255">
        <f>P19+P81+P117+P125+P135+P142+P166+P193+P206+P221+P231+P251+P259+P278+P282+P286+P294+P302+P309+P335</f>
        <v>248.4</v>
      </c>
      <c r="Q336" s="1255">
        <f>Q19+Q81+Q117+Q125+Q135+Q142+Q166+Q193+Q206+Q221+Q231+Q251+Q259+Q278+Q282+Q286+Q294+Q302+Q309+Q335</f>
        <v>598.79999999999995</v>
      </c>
      <c r="R336" s="1056">
        <f>M336/C336*100</f>
        <v>18.24419119013772</v>
      </c>
      <c r="S336" s="800"/>
    </row>
    <row r="337" spans="2:19" ht="20.25" x14ac:dyDescent="0.3">
      <c r="C337" s="634"/>
      <c r="D337" s="621"/>
      <c r="E337" s="621"/>
      <c r="F337" s="621"/>
      <c r="G337" s="621"/>
      <c r="H337" s="621"/>
      <c r="I337" s="621"/>
      <c r="J337" s="621"/>
      <c r="K337" s="621"/>
      <c r="L337" s="621"/>
      <c r="M337" s="621"/>
      <c r="N337" s="621"/>
      <c r="O337" s="621"/>
      <c r="P337" s="621"/>
      <c r="Q337" s="621"/>
      <c r="R337" s="621"/>
      <c r="S337" s="800"/>
    </row>
    <row r="338" spans="2:19" ht="21" thickBot="1" x14ac:dyDescent="0.35">
      <c r="B338" t="s">
        <v>713</v>
      </c>
      <c r="C338" s="634"/>
      <c r="D338" s="621"/>
      <c r="E338" s="621"/>
      <c r="F338" s="621"/>
      <c r="G338" s="621"/>
      <c r="H338" s="621"/>
      <c r="I338" s="621"/>
      <c r="J338" s="621"/>
      <c r="K338" s="621"/>
      <c r="L338" s="621"/>
      <c r="M338" s="621"/>
      <c r="N338" s="621"/>
      <c r="O338" s="621"/>
      <c r="P338" s="621"/>
      <c r="Q338" s="621"/>
      <c r="R338" s="621"/>
      <c r="S338" s="800"/>
    </row>
    <row r="339" spans="2:19" x14ac:dyDescent="0.25">
      <c r="B339" s="880" t="s">
        <v>710</v>
      </c>
      <c r="C339" s="1388">
        <f>D339+E339+F339+G339</f>
        <v>0</v>
      </c>
      <c r="D339" s="1390"/>
      <c r="E339" s="1389">
        <f>E251</f>
        <v>0</v>
      </c>
      <c r="F339" s="1390"/>
      <c r="G339" s="1391"/>
      <c r="H339" s="1388">
        <f>I339+J339+K339+L339</f>
        <v>0</v>
      </c>
      <c r="I339" s="1390"/>
      <c r="J339" s="1389">
        <f>J251</f>
        <v>0</v>
      </c>
      <c r="K339" s="1389">
        <f>K251</f>
        <v>0</v>
      </c>
      <c r="L339" s="1397">
        <f>L251</f>
        <v>0</v>
      </c>
      <c r="M339" s="1388">
        <f>N339+O339+P339+Q339</f>
        <v>0</v>
      </c>
      <c r="N339" s="1389"/>
      <c r="O339" s="1389">
        <f>O251</f>
        <v>0</v>
      </c>
      <c r="P339" s="1389">
        <f>P251</f>
        <v>0</v>
      </c>
      <c r="Q339" s="1390"/>
      <c r="R339" s="1391"/>
    </row>
    <row r="340" spans="2:19" x14ac:dyDescent="0.25">
      <c r="B340" s="881" t="s">
        <v>711</v>
      </c>
      <c r="C340" s="1392" t="e">
        <f>D340+E340+F340+G340</f>
        <v>#REF!</v>
      </c>
      <c r="D340" s="1386"/>
      <c r="E340" s="1386"/>
      <c r="F340" s="1387" t="e">
        <f>#REF!</f>
        <v>#REF!</v>
      </c>
      <c r="G340" s="1393"/>
      <c r="H340" s="1392" t="e">
        <f>I340+J340+K340+L340</f>
        <v>#REF!</v>
      </c>
      <c r="I340" s="1386"/>
      <c r="J340" s="1386"/>
      <c r="K340" s="1387" t="e">
        <f>#REF!</f>
        <v>#REF!</v>
      </c>
      <c r="L340" s="1393"/>
      <c r="M340" s="1392" t="e">
        <f>N340+O340+P340+Q340</f>
        <v>#REF!</v>
      </c>
      <c r="N340" s="1386"/>
      <c r="O340" s="1386"/>
      <c r="P340" s="1387" t="e">
        <f>#REF!</f>
        <v>#REF!</v>
      </c>
      <c r="Q340" s="1386"/>
      <c r="R340" s="1393"/>
    </row>
    <row r="341" spans="2:19" ht="33.75" customHeight="1" x14ac:dyDescent="0.25">
      <c r="B341" s="1398" t="s">
        <v>712</v>
      </c>
      <c r="C341" s="1400" t="e">
        <f>D341+E341+F341+G341</f>
        <v>#REF!</v>
      </c>
      <c r="D341" s="1401">
        <f t="shared" ref="D341:R341" si="71">D336-D339-D340</f>
        <v>246246</v>
      </c>
      <c r="E341" s="1401">
        <f>E336-E339-E340</f>
        <v>256508.53000000009</v>
      </c>
      <c r="F341" s="1401" t="e">
        <f t="shared" si="71"/>
        <v>#REF!</v>
      </c>
      <c r="G341" s="1402">
        <f t="shared" si="71"/>
        <v>839.57</v>
      </c>
      <c r="H341" s="1400">
        <f>I341+J341+L341</f>
        <v>487628.67000000004</v>
      </c>
      <c r="I341" s="1401">
        <f t="shared" si="71"/>
        <v>242201.63999999998</v>
      </c>
      <c r="J341" s="1401">
        <f t="shared" si="71"/>
        <v>245427.03000000006</v>
      </c>
      <c r="K341" s="1401" t="e">
        <f t="shared" si="71"/>
        <v>#REF!</v>
      </c>
      <c r="L341" s="1402">
        <f t="shared" si="71"/>
        <v>0</v>
      </c>
      <c r="M341" s="1400" t="e">
        <f t="shared" si="71"/>
        <v>#REF!</v>
      </c>
      <c r="N341" s="1401">
        <f t="shared" si="71"/>
        <v>59372.62</v>
      </c>
      <c r="O341" s="1401">
        <f t="shared" si="71"/>
        <v>38228.700000000004</v>
      </c>
      <c r="P341" s="1401" t="e">
        <f t="shared" si="71"/>
        <v>#REF!</v>
      </c>
      <c r="Q341" s="1401">
        <f t="shared" si="71"/>
        <v>598.79999999999995</v>
      </c>
      <c r="R341" s="1402">
        <f t="shared" si="71"/>
        <v>18.24419119013772</v>
      </c>
    </row>
    <row r="342" spans="2:19" ht="15.75" thickBot="1" x14ac:dyDescent="0.3">
      <c r="B342" s="1399"/>
      <c r="C342" s="1394"/>
      <c r="D342" s="1395"/>
      <c r="E342" s="1395"/>
      <c r="F342" s="1395"/>
      <c r="G342" s="1396"/>
      <c r="H342" s="1394"/>
      <c r="I342" s="1395"/>
      <c r="J342" s="1395"/>
      <c r="K342" s="1395"/>
      <c r="L342" s="1396"/>
      <c r="M342" s="1394"/>
      <c r="N342" s="1395"/>
      <c r="O342" s="1395"/>
      <c r="P342" s="1395"/>
      <c r="Q342" s="1395"/>
      <c r="R342" s="1396"/>
    </row>
  </sheetData>
  <mergeCells count="30">
    <mergeCell ref="A1:R1"/>
    <mergeCell ref="A2:R2"/>
    <mergeCell ref="G3:J3"/>
    <mergeCell ref="A5:A7"/>
    <mergeCell ref="C5:L5"/>
    <mergeCell ref="M5:Q5"/>
    <mergeCell ref="R5:R7"/>
    <mergeCell ref="C6:G6"/>
    <mergeCell ref="H6:L6"/>
    <mergeCell ref="N6:Q6"/>
    <mergeCell ref="A222:R222"/>
    <mergeCell ref="A8:R8"/>
    <mergeCell ref="A20:R20"/>
    <mergeCell ref="A82:R82"/>
    <mergeCell ref="A118:R118"/>
    <mergeCell ref="A126:R126"/>
    <mergeCell ref="A136:R136"/>
    <mergeCell ref="A143:R143"/>
    <mergeCell ref="A167:R167"/>
    <mergeCell ref="A194:R194"/>
    <mergeCell ref="A207:R207"/>
    <mergeCell ref="A295:R295"/>
    <mergeCell ref="A303:R303"/>
    <mergeCell ref="A310:R310"/>
    <mergeCell ref="A232:R232"/>
    <mergeCell ref="A252:R252"/>
    <mergeCell ref="A260:R260"/>
    <mergeCell ref="A279:R279"/>
    <mergeCell ref="A283:R283"/>
    <mergeCell ref="A287:R287"/>
  </mergeCells>
  <pageMargins left="0.7" right="0.7" top="0.75" bottom="0.75" header="0.3" footer="0.3"/>
  <pageSetup paperSize="9" scale="50" orientation="landscape" r:id="rId1"/>
  <rowBreaks count="2" manualBreakCount="2">
    <brk id="31" min="2" max="18" man="1"/>
    <brk id="53" min="2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CC"/>
  </sheetPr>
  <dimension ref="A1:T348"/>
  <sheetViews>
    <sheetView view="pageBreakPreview" zoomScale="95" zoomScaleNormal="90" zoomScaleSheetLayoutView="95" workbookViewId="0">
      <pane ySplit="7" topLeftCell="A15" activePane="bottomLeft" state="frozen"/>
      <selection pane="bottomLeft" activeCell="I21" sqref="I21:L30"/>
    </sheetView>
  </sheetViews>
  <sheetFormatPr defaultRowHeight="15" x14ac:dyDescent="0.25"/>
  <cols>
    <col min="1" max="1" width="4.85546875" customWidth="1"/>
    <col min="2" max="2" width="31.140625" customWidth="1"/>
    <col min="3" max="3" width="12.28515625" customWidth="1"/>
    <col min="4" max="4" width="12.85546875" bestFit="1" customWidth="1"/>
    <col min="5" max="5" width="12.28515625" customWidth="1"/>
    <col min="6" max="6" width="9.85546875" customWidth="1"/>
    <col min="7" max="7" width="10.28515625" customWidth="1"/>
    <col min="8" max="8" width="13.42578125" customWidth="1"/>
    <col min="9" max="9" width="13.85546875" customWidth="1"/>
    <col min="10" max="10" width="11.85546875" customWidth="1"/>
    <col min="11" max="11" width="10.42578125" customWidth="1"/>
    <col min="12" max="12" width="8.42578125" customWidth="1"/>
    <col min="13" max="13" width="12" bestFit="1" customWidth="1"/>
    <col min="14" max="14" width="12.5703125" customWidth="1"/>
    <col min="15" max="15" width="10.85546875" customWidth="1"/>
    <col min="16" max="16" width="9.42578125" customWidth="1"/>
    <col min="17" max="17" width="8.5703125" customWidth="1"/>
    <col min="18" max="18" width="10.5703125" customWidth="1"/>
    <col min="19" max="19" width="9.28515625" customWidth="1"/>
  </cols>
  <sheetData>
    <row r="1" spans="1:19" ht="15.75" x14ac:dyDescent="0.25">
      <c r="A1" s="1876" t="s">
        <v>14</v>
      </c>
      <c r="B1" s="1876"/>
      <c r="C1" s="1876"/>
      <c r="D1" s="1876"/>
      <c r="E1" s="1876"/>
      <c r="F1" s="1876"/>
      <c r="G1" s="1876"/>
      <c r="H1" s="1876"/>
      <c r="I1" s="1876"/>
      <c r="J1" s="1876"/>
      <c r="K1" s="1876"/>
      <c r="L1" s="1876"/>
      <c r="M1" s="1876"/>
      <c r="N1" s="1876"/>
      <c r="O1" s="1876"/>
      <c r="P1" s="1876"/>
      <c r="Q1" s="1876"/>
      <c r="R1" s="1876"/>
    </row>
    <row r="2" spans="1:19" ht="15.75" x14ac:dyDescent="0.25">
      <c r="A2" s="1876" t="s">
        <v>15</v>
      </c>
      <c r="B2" s="1876"/>
      <c r="C2" s="1876"/>
      <c r="D2" s="1876"/>
      <c r="E2" s="1876"/>
      <c r="F2" s="1876"/>
      <c r="G2" s="1876"/>
      <c r="H2" s="1876"/>
      <c r="I2" s="1876"/>
      <c r="J2" s="1876"/>
      <c r="K2" s="1876"/>
      <c r="L2" s="1876"/>
      <c r="M2" s="1876"/>
      <c r="N2" s="1876"/>
      <c r="O2" s="1876"/>
      <c r="P2" s="1876"/>
      <c r="Q2" s="1876"/>
      <c r="R2" s="1876"/>
    </row>
    <row r="3" spans="1:19" ht="15.75" x14ac:dyDescent="0.25">
      <c r="A3" s="1572"/>
      <c r="B3" s="1572"/>
      <c r="C3" s="1572"/>
      <c r="D3" s="1572"/>
      <c r="E3" s="1572"/>
      <c r="F3" s="1572"/>
      <c r="G3" s="1876" t="s">
        <v>846</v>
      </c>
      <c r="H3" s="1877"/>
      <c r="I3" s="1877"/>
      <c r="J3" s="1877"/>
      <c r="K3" s="1572"/>
      <c r="L3" s="1572"/>
      <c r="M3" s="1572"/>
      <c r="N3" s="1572"/>
      <c r="O3" s="1572"/>
      <c r="P3" s="1572"/>
      <c r="Q3" s="1572"/>
      <c r="R3" s="1572"/>
    </row>
    <row r="4" spans="1:19" ht="15.75" thickBot="1" x14ac:dyDescent="0.3"/>
    <row r="5" spans="1:19" ht="15.75" thickBot="1" x14ac:dyDescent="0.3">
      <c r="A5" s="1878" t="s">
        <v>0</v>
      </c>
      <c r="B5" s="296" t="s">
        <v>1</v>
      </c>
      <c r="C5" s="1880" t="s">
        <v>4</v>
      </c>
      <c r="D5" s="1880"/>
      <c r="E5" s="1880"/>
      <c r="F5" s="1880"/>
      <c r="G5" s="1880"/>
      <c r="H5" s="1880"/>
      <c r="I5" s="1880"/>
      <c r="J5" s="1880"/>
      <c r="K5" s="1880"/>
      <c r="L5" s="1880"/>
      <c r="M5" s="1881" t="s">
        <v>5</v>
      </c>
      <c r="N5" s="1880"/>
      <c r="O5" s="1880"/>
      <c r="P5" s="1880"/>
      <c r="Q5" s="1880"/>
      <c r="R5" s="1882" t="s">
        <v>13</v>
      </c>
    </row>
    <row r="6" spans="1:19" ht="15.75" thickBot="1" x14ac:dyDescent="0.3">
      <c r="A6" s="1879"/>
      <c r="B6" s="1" t="s">
        <v>2</v>
      </c>
      <c r="C6" s="1884" t="s">
        <v>6</v>
      </c>
      <c r="D6" s="1885"/>
      <c r="E6" s="1885"/>
      <c r="F6" s="1885"/>
      <c r="G6" s="1886"/>
      <c r="H6" s="1884" t="s">
        <v>7</v>
      </c>
      <c r="I6" s="1885"/>
      <c r="J6" s="1885"/>
      <c r="K6" s="1885"/>
      <c r="L6" s="1881"/>
      <c r="M6" s="88"/>
      <c r="N6" s="1880" t="s">
        <v>9</v>
      </c>
      <c r="O6" s="1880"/>
      <c r="P6" s="1880"/>
      <c r="Q6" s="1880"/>
      <c r="R6" s="1883"/>
    </row>
    <row r="7" spans="1:19" ht="15.75" thickBot="1" x14ac:dyDescent="0.3">
      <c r="A7" s="1879"/>
      <c r="B7" s="1" t="s">
        <v>3</v>
      </c>
      <c r="C7" s="256" t="s">
        <v>8</v>
      </c>
      <c r="D7" s="293" t="s">
        <v>10</v>
      </c>
      <c r="E7" s="293" t="s">
        <v>11</v>
      </c>
      <c r="F7" s="1573" t="s">
        <v>12</v>
      </c>
      <c r="G7" s="295" t="s">
        <v>226</v>
      </c>
      <c r="H7" s="295" t="s">
        <v>8</v>
      </c>
      <c r="I7" s="293" t="s">
        <v>10</v>
      </c>
      <c r="J7" s="293" t="s">
        <v>11</v>
      </c>
      <c r="K7" s="296" t="s">
        <v>12</v>
      </c>
      <c r="L7" s="1574" t="s">
        <v>226</v>
      </c>
      <c r="M7" s="295" t="s">
        <v>8</v>
      </c>
      <c r="N7" s="293" t="s">
        <v>10</v>
      </c>
      <c r="O7" s="293" t="s">
        <v>11</v>
      </c>
      <c r="P7" s="296" t="s">
        <v>12</v>
      </c>
      <c r="Q7" s="298" t="s">
        <v>226</v>
      </c>
      <c r="R7" s="1883"/>
    </row>
    <row r="8" spans="1:19" ht="30" customHeight="1" thickBot="1" x14ac:dyDescent="0.3">
      <c r="A8" s="1860" t="s">
        <v>450</v>
      </c>
      <c r="B8" s="1861"/>
      <c r="C8" s="1861"/>
      <c r="D8" s="1861"/>
      <c r="E8" s="1861"/>
      <c r="F8" s="1861"/>
      <c r="G8" s="1861"/>
      <c r="H8" s="1861"/>
      <c r="I8" s="1861"/>
      <c r="J8" s="1861"/>
      <c r="K8" s="1861"/>
      <c r="L8" s="1861"/>
      <c r="M8" s="1861"/>
      <c r="N8" s="1861"/>
      <c r="O8" s="1861"/>
      <c r="P8" s="1861"/>
      <c r="Q8" s="1861"/>
      <c r="R8" s="1862"/>
      <c r="S8" s="1293"/>
    </row>
    <row r="9" spans="1:19" ht="25.5" thickBot="1" x14ac:dyDescent="0.3">
      <c r="A9" s="1413">
        <v>1</v>
      </c>
      <c r="B9" s="885" t="s">
        <v>198</v>
      </c>
      <c r="C9" s="1325">
        <f>SUM(C11:C13)</f>
        <v>0</v>
      </c>
      <c r="D9" s="1326">
        <f>SUM(D11:D13)</f>
        <v>0</v>
      </c>
      <c r="E9" s="1326">
        <f>E10+E11+E12+E13</f>
        <v>0</v>
      </c>
      <c r="F9" s="1326">
        <f>F10+F11+F12+F13</f>
        <v>0</v>
      </c>
      <c r="G9" s="1327">
        <v>0</v>
      </c>
      <c r="H9" s="1328">
        <f>SUM(H11:H13)</f>
        <v>0</v>
      </c>
      <c r="I9" s="1326">
        <f>SUM(I11:I13)</f>
        <v>0</v>
      </c>
      <c r="J9" s="1326">
        <f>J10+J11+J12+J13</f>
        <v>0</v>
      </c>
      <c r="K9" s="1326">
        <f>K10+K11+K12+K13</f>
        <v>0</v>
      </c>
      <c r="L9" s="1329">
        <v>0</v>
      </c>
      <c r="M9" s="1325">
        <f>SUM(M11:M13)</f>
        <v>0</v>
      </c>
      <c r="N9" s="1326">
        <f>SUM(N11:N13)</f>
        <v>0</v>
      </c>
      <c r="O9" s="1326">
        <f>O10+O11+O12+O13</f>
        <v>0</v>
      </c>
      <c r="P9" s="1326">
        <f>P10+P11+P12+P13</f>
        <v>0</v>
      </c>
      <c r="Q9" s="1327">
        <v>0</v>
      </c>
      <c r="R9" s="880"/>
      <c r="S9" s="800"/>
    </row>
    <row r="10" spans="1:19" x14ac:dyDescent="0.25">
      <c r="A10" s="1413" t="s">
        <v>26</v>
      </c>
      <c r="B10" s="886" t="s">
        <v>197</v>
      </c>
      <c r="C10" s="1059">
        <f>D10+E10+F10+G10</f>
        <v>0</v>
      </c>
      <c r="D10" s="794"/>
      <c r="E10" s="794"/>
      <c r="F10" s="794"/>
      <c r="G10" s="1071"/>
      <c r="H10" s="1061">
        <f>I10+J10+K10+L10</f>
        <v>0</v>
      </c>
      <c r="I10" s="794"/>
      <c r="J10" s="794"/>
      <c r="K10" s="794"/>
      <c r="L10" s="1072"/>
      <c r="M10" s="1059">
        <f>N10+O10+P10</f>
        <v>0</v>
      </c>
      <c r="N10" s="794"/>
      <c r="O10" s="794"/>
      <c r="P10" s="794"/>
      <c r="Q10" s="1071"/>
      <c r="R10" s="801"/>
      <c r="S10" s="800"/>
    </row>
    <row r="11" spans="1:19" ht="24.75" x14ac:dyDescent="0.25">
      <c r="A11" s="1414" t="s">
        <v>27</v>
      </c>
      <c r="B11" s="886" t="s">
        <v>296</v>
      </c>
      <c r="C11" s="1059">
        <f>D11+E11+F11+G11</f>
        <v>0</v>
      </c>
      <c r="D11" s="794"/>
      <c r="E11" s="794"/>
      <c r="F11" s="794"/>
      <c r="G11" s="1071"/>
      <c r="H11" s="1061">
        <f>I11+J11+K11+L11</f>
        <v>0</v>
      </c>
      <c r="I11" s="794"/>
      <c r="J11" s="794"/>
      <c r="K11" s="794"/>
      <c r="L11" s="1072"/>
      <c r="M11" s="1059">
        <f>N11+O11+P11</f>
        <v>0</v>
      </c>
      <c r="N11" s="794"/>
      <c r="O11" s="794"/>
      <c r="P11" s="794"/>
      <c r="Q11" s="1073"/>
      <c r="R11" s="802"/>
      <c r="S11" s="800"/>
    </row>
    <row r="12" spans="1:19" ht="24.75" x14ac:dyDescent="0.25">
      <c r="A12" s="1415" t="s">
        <v>28</v>
      </c>
      <c r="B12" s="886" t="s">
        <v>297</v>
      </c>
      <c r="C12" s="1059">
        <f>D12+E12+F12+G12</f>
        <v>0</v>
      </c>
      <c r="D12" s="794"/>
      <c r="E12" s="794"/>
      <c r="F12" s="794"/>
      <c r="G12" s="1071"/>
      <c r="H12" s="1061">
        <f>I12+J12+K12+L12</f>
        <v>0</v>
      </c>
      <c r="I12" s="794"/>
      <c r="J12" s="794"/>
      <c r="K12" s="794"/>
      <c r="L12" s="1072"/>
      <c r="M12" s="1059">
        <f>SUM(N12:Q12)</f>
        <v>0</v>
      </c>
      <c r="N12" s="794"/>
      <c r="O12" s="794"/>
      <c r="P12" s="794"/>
      <c r="Q12" s="1071"/>
      <c r="R12" s="801"/>
      <c r="S12" s="800"/>
    </row>
    <row r="13" spans="1:19" ht="24.75" x14ac:dyDescent="0.25">
      <c r="A13" s="1414" t="s">
        <v>29</v>
      </c>
      <c r="B13" s="54" t="s">
        <v>298</v>
      </c>
      <c r="C13" s="1059">
        <f>D13+E13+F13+G13</f>
        <v>0</v>
      </c>
      <c r="D13" s="794"/>
      <c r="E13" s="794"/>
      <c r="F13" s="794"/>
      <c r="G13" s="1071"/>
      <c r="H13" s="1061">
        <f>I13+J13+K13+L13</f>
        <v>0</v>
      </c>
      <c r="I13" s="794"/>
      <c r="J13" s="794"/>
      <c r="K13" s="794"/>
      <c r="L13" s="1072"/>
      <c r="M13" s="1059">
        <f>N13+O13+P13</f>
        <v>0</v>
      </c>
      <c r="N13" s="794"/>
      <c r="O13" s="794"/>
      <c r="P13" s="794"/>
      <c r="Q13" s="1074"/>
      <c r="R13" s="801"/>
      <c r="S13" s="800"/>
    </row>
    <row r="14" spans="1:19" ht="24.75" x14ac:dyDescent="0.25">
      <c r="A14" s="61">
        <v>2</v>
      </c>
      <c r="B14" s="887" t="s">
        <v>715</v>
      </c>
      <c r="C14" s="1059">
        <f>SUM(D14:G14)</f>
        <v>3189</v>
      </c>
      <c r="D14" s="795">
        <f>SUM(D15:D17)</f>
        <v>3189</v>
      </c>
      <c r="E14" s="795">
        <f>E15+E16+E17</f>
        <v>0</v>
      </c>
      <c r="F14" s="795">
        <f>F15+F16+F17</f>
        <v>0</v>
      </c>
      <c r="G14" s="1060">
        <v>0</v>
      </c>
      <c r="H14" s="1061">
        <f>SUM(I14:L14)</f>
        <v>4512.8</v>
      </c>
      <c r="I14" s="795">
        <f>SUM(I15:I17)</f>
        <v>4512.8</v>
      </c>
      <c r="J14" s="795">
        <f>J15+J16+J17</f>
        <v>0</v>
      </c>
      <c r="K14" s="795">
        <f>K15+K16+K17</f>
        <v>0</v>
      </c>
      <c r="L14" s="1062">
        <v>0</v>
      </c>
      <c r="M14" s="1059">
        <f>SUM(N14:Q14)</f>
        <v>0</v>
      </c>
      <c r="N14" s="795">
        <f>SUM(N15:N17)</f>
        <v>0</v>
      </c>
      <c r="O14" s="795">
        <f>O15+O16+O17</f>
        <v>0</v>
      </c>
      <c r="P14" s="795">
        <f>P15+P16+P17</f>
        <v>0</v>
      </c>
      <c r="Q14" s="1060">
        <v>0</v>
      </c>
      <c r="R14" s="881"/>
      <c r="S14" s="800"/>
    </row>
    <row r="15" spans="1:19" x14ac:dyDescent="0.25">
      <c r="A15" s="61" t="s">
        <v>34</v>
      </c>
      <c r="B15" s="886" t="s">
        <v>158</v>
      </c>
      <c r="C15" s="1059">
        <f>SUM(D15:G15)</f>
        <v>300</v>
      </c>
      <c r="D15" s="794">
        <v>300</v>
      </c>
      <c r="E15" s="794"/>
      <c r="F15" s="794"/>
      <c r="G15" s="1071"/>
      <c r="H15" s="1061">
        <f>SUM(I15:L15)</f>
        <v>300</v>
      </c>
      <c r="I15" s="794">
        <v>300</v>
      </c>
      <c r="J15" s="794"/>
      <c r="K15" s="794"/>
      <c r="L15" s="1072"/>
      <c r="M15" s="1059">
        <f>SUM(N15:Q15)</f>
        <v>0</v>
      </c>
      <c r="N15" s="794">
        <v>0</v>
      </c>
      <c r="O15" s="794"/>
      <c r="P15" s="1074"/>
      <c r="Q15" s="1074"/>
      <c r="R15" s="801"/>
      <c r="S15" s="800"/>
    </row>
    <row r="16" spans="1:19" x14ac:dyDescent="0.25">
      <c r="A16" s="61" t="s">
        <v>115</v>
      </c>
      <c r="B16" s="886" t="s">
        <v>159</v>
      </c>
      <c r="C16" s="1059">
        <f>SUM(D16:G16)</f>
        <v>2300</v>
      </c>
      <c r="D16" s="794">
        <v>2300</v>
      </c>
      <c r="E16" s="794"/>
      <c r="F16" s="794"/>
      <c r="G16" s="1071"/>
      <c r="H16" s="1061">
        <f>SUM(I16:L16)</f>
        <v>2705.8</v>
      </c>
      <c r="I16" s="794">
        <v>2705.8</v>
      </c>
      <c r="J16" s="794"/>
      <c r="K16" s="794"/>
      <c r="L16" s="1072"/>
      <c r="M16" s="1059">
        <f>SUM(N16:Q16)</f>
        <v>0</v>
      </c>
      <c r="N16" s="794">
        <v>0</v>
      </c>
      <c r="O16" s="794"/>
      <c r="P16" s="1074"/>
      <c r="Q16" s="1074"/>
      <c r="R16" s="801"/>
      <c r="S16" s="800"/>
    </row>
    <row r="17" spans="1:19" x14ac:dyDescent="0.25">
      <c r="A17" s="61" t="s">
        <v>116</v>
      </c>
      <c r="B17" s="886" t="s">
        <v>160</v>
      </c>
      <c r="C17" s="1059">
        <f>SUM(D17:G17)</f>
        <v>589</v>
      </c>
      <c r="D17" s="1065">
        <v>589</v>
      </c>
      <c r="E17" s="794"/>
      <c r="F17" s="1074"/>
      <c r="G17" s="1074"/>
      <c r="H17" s="1061">
        <f>SUM(I17:L17)</f>
        <v>1507</v>
      </c>
      <c r="I17" s="1065">
        <v>1507</v>
      </c>
      <c r="J17" s="794"/>
      <c r="K17" s="794"/>
      <c r="L17" s="1075"/>
      <c r="M17" s="1059">
        <f>SUM(N17:Q17)</f>
        <v>0</v>
      </c>
      <c r="N17" s="794">
        <v>0</v>
      </c>
      <c r="O17" s="794"/>
      <c r="P17" s="794"/>
      <c r="Q17" s="1074"/>
      <c r="R17" s="882"/>
      <c r="S17" s="800"/>
    </row>
    <row r="18" spans="1:19" ht="36.75" x14ac:dyDescent="0.25">
      <c r="A18" s="803">
        <v>3</v>
      </c>
      <c r="B18" s="888" t="s">
        <v>427</v>
      </c>
      <c r="C18" s="1066">
        <v>0</v>
      </c>
      <c r="D18" s="1067">
        <v>0</v>
      </c>
      <c r="E18" s="795">
        <v>0</v>
      </c>
      <c r="F18" s="795">
        <v>0</v>
      </c>
      <c r="G18" s="1063">
        <v>0</v>
      </c>
      <c r="H18" s="991">
        <v>0</v>
      </c>
      <c r="I18" s="1067">
        <v>0</v>
      </c>
      <c r="J18" s="795">
        <v>0</v>
      </c>
      <c r="K18" s="795">
        <v>0</v>
      </c>
      <c r="L18" s="1076">
        <v>0</v>
      </c>
      <c r="M18" s="1066">
        <v>0</v>
      </c>
      <c r="N18" s="795">
        <v>0</v>
      </c>
      <c r="O18" s="795">
        <v>0</v>
      </c>
      <c r="P18" s="795">
        <v>0</v>
      </c>
      <c r="Q18" s="1077">
        <v>0</v>
      </c>
      <c r="R18" s="883"/>
      <c r="S18" s="800"/>
    </row>
    <row r="19" spans="1:19" ht="16.5" thickBot="1" x14ac:dyDescent="0.3">
      <c r="A19" s="641"/>
      <c r="B19" s="889" t="s">
        <v>131</v>
      </c>
      <c r="C19" s="1068">
        <f>SUM(D19:G19)</f>
        <v>3189</v>
      </c>
      <c r="D19" s="1069">
        <f>D9+D14+D18</f>
        <v>3189</v>
      </c>
      <c r="E19" s="1069">
        <f>E9+E14+E18</f>
        <v>0</v>
      </c>
      <c r="F19" s="1069">
        <f>F9+F14+F18</f>
        <v>0</v>
      </c>
      <c r="G19" s="1078">
        <f>G9+G14+G18</f>
        <v>0</v>
      </c>
      <c r="H19" s="1070">
        <f>SUM(I19:L19)</f>
        <v>4512.8</v>
      </c>
      <c r="I19" s="1069">
        <f>I9+I14+I18</f>
        <v>4512.8</v>
      </c>
      <c r="J19" s="1069">
        <f>J9+J14+J18</f>
        <v>0</v>
      </c>
      <c r="K19" s="1069">
        <f>K9+K14+K18</f>
        <v>0</v>
      </c>
      <c r="L19" s="1079">
        <f>L9+L14+L18</f>
        <v>0</v>
      </c>
      <c r="M19" s="1068">
        <f>SUM(N19:P19)</f>
        <v>0</v>
      </c>
      <c r="N19" s="1069">
        <f>N9+N14+N18</f>
        <v>0</v>
      </c>
      <c r="O19" s="1069">
        <f>O9+O14+O18</f>
        <v>0</v>
      </c>
      <c r="P19" s="1069">
        <f>P9+P14+P18</f>
        <v>0</v>
      </c>
      <c r="Q19" s="1080">
        <f>Q9+Q14+Q18</f>
        <v>0</v>
      </c>
      <c r="R19" s="884">
        <f>M19/C19*100</f>
        <v>0</v>
      </c>
      <c r="S19" s="800"/>
    </row>
    <row r="20" spans="1:19" ht="30" customHeight="1" thickBot="1" x14ac:dyDescent="0.3">
      <c r="A20" s="1863" t="s">
        <v>341</v>
      </c>
      <c r="B20" s="1864"/>
      <c r="C20" s="1864"/>
      <c r="D20" s="1864"/>
      <c r="E20" s="1864"/>
      <c r="F20" s="1864"/>
      <c r="G20" s="1864"/>
      <c r="H20" s="1864"/>
      <c r="I20" s="1864"/>
      <c r="J20" s="1864"/>
      <c r="K20" s="1864"/>
      <c r="L20" s="1864"/>
      <c r="M20" s="1864"/>
      <c r="N20" s="1864"/>
      <c r="O20" s="1864"/>
      <c r="P20" s="1864"/>
      <c r="Q20" s="1864"/>
      <c r="R20" s="1865"/>
      <c r="S20" s="1293" t="s">
        <v>364</v>
      </c>
    </row>
    <row r="21" spans="1:19" ht="27" customHeight="1" x14ac:dyDescent="0.25">
      <c r="A21" s="1465"/>
      <c r="B21" s="1473" t="s">
        <v>758</v>
      </c>
      <c r="C21" s="1482">
        <f t="shared" ref="C21:C30" si="0">SUM(D21:G21)</f>
        <v>760</v>
      </c>
      <c r="D21" s="1085">
        <f>D22+D25+D31</f>
        <v>760</v>
      </c>
      <c r="E21" s="1085">
        <f>E22+E25+E31</f>
        <v>0</v>
      </c>
      <c r="F21" s="1085">
        <f>F22+F25+F31</f>
        <v>0</v>
      </c>
      <c r="G21" s="1197">
        <f>G22+G25+G31</f>
        <v>0</v>
      </c>
      <c r="H21" s="1482">
        <f t="shared" ref="H21:H31" si="1">SUM(I21:L21)</f>
        <v>760</v>
      </c>
      <c r="I21" s="1085">
        <f>I22+I25+I31</f>
        <v>760</v>
      </c>
      <c r="J21" s="1085">
        <f>J22+J25+J31</f>
        <v>0</v>
      </c>
      <c r="K21" s="1085">
        <f>K22+K25+K31</f>
        <v>0</v>
      </c>
      <c r="L21" s="1197">
        <f>L22+L25+L31</f>
        <v>0</v>
      </c>
      <c r="M21" s="1482">
        <f t="shared" ref="M21:M31" si="2">SUM(N21:Q21)</f>
        <v>468.4</v>
      </c>
      <c r="N21" s="1085">
        <f>N22+N25+N31</f>
        <v>468.4</v>
      </c>
      <c r="O21" s="1085">
        <f>O22+O25+O31</f>
        <v>0</v>
      </c>
      <c r="P21" s="1085">
        <f>P22+P25+P31</f>
        <v>0</v>
      </c>
      <c r="Q21" s="1197">
        <f>Q22+Q25+Q31</f>
        <v>0</v>
      </c>
      <c r="R21" s="1484"/>
      <c r="S21" s="1293"/>
    </row>
    <row r="22" spans="1:19" ht="39.75" customHeight="1" x14ac:dyDescent="0.25">
      <c r="A22" s="1466">
        <v>1</v>
      </c>
      <c r="B22" s="1474" t="s">
        <v>749</v>
      </c>
      <c r="C22" s="1092">
        <f t="shared" si="0"/>
        <v>280</v>
      </c>
      <c r="D22" s="1090">
        <f>SUM(D23)</f>
        <v>280</v>
      </c>
      <c r="E22" s="1090">
        <f>SUM(E23)</f>
        <v>0</v>
      </c>
      <c r="F22" s="1090">
        <f>SUM(F23)</f>
        <v>0</v>
      </c>
      <c r="G22" s="1094">
        <f>SUM(G23)</f>
        <v>0</v>
      </c>
      <c r="H22" s="1092">
        <f t="shared" si="1"/>
        <v>280</v>
      </c>
      <c r="I22" s="1090">
        <f>SUM(I23)</f>
        <v>280</v>
      </c>
      <c r="J22" s="1090">
        <f>SUM(J23)</f>
        <v>0</v>
      </c>
      <c r="K22" s="1090">
        <f>SUM(K23)</f>
        <v>0</v>
      </c>
      <c r="L22" s="1094">
        <f>SUM(L23)</f>
        <v>0</v>
      </c>
      <c r="M22" s="1092">
        <f t="shared" si="2"/>
        <v>100.6</v>
      </c>
      <c r="N22" s="1090">
        <f>SUM(N23)</f>
        <v>100.6</v>
      </c>
      <c r="O22" s="1090">
        <f>SUM(O23)</f>
        <v>0</v>
      </c>
      <c r="P22" s="1090">
        <f>SUM(P23)</f>
        <v>0</v>
      </c>
      <c r="Q22" s="1094">
        <f>SUM(Q23)</f>
        <v>0</v>
      </c>
      <c r="R22" s="805">
        <f>M22/C22*100</f>
        <v>35.928571428571423</v>
      </c>
      <c r="S22" s="800"/>
    </row>
    <row r="23" spans="1:19" ht="24" x14ac:dyDescent="0.25">
      <c r="A23" s="1464" t="s">
        <v>26</v>
      </c>
      <c r="B23" s="104" t="s">
        <v>551</v>
      </c>
      <c r="C23" s="923">
        <f t="shared" si="0"/>
        <v>280</v>
      </c>
      <c r="D23" s="276">
        <f>D24</f>
        <v>280</v>
      </c>
      <c r="E23" s="276"/>
      <c r="F23" s="276"/>
      <c r="G23" s="934"/>
      <c r="H23" s="923">
        <f t="shared" si="1"/>
        <v>280</v>
      </c>
      <c r="I23" s="276">
        <f>I24</f>
        <v>280</v>
      </c>
      <c r="J23" s="276"/>
      <c r="K23" s="276"/>
      <c r="L23" s="934"/>
      <c r="M23" s="923">
        <f t="shared" si="2"/>
        <v>100.6</v>
      </c>
      <c r="N23" s="276">
        <f>N24</f>
        <v>100.6</v>
      </c>
      <c r="O23" s="276"/>
      <c r="P23" s="276"/>
      <c r="Q23" s="934"/>
      <c r="R23" s="807"/>
      <c r="S23" s="800"/>
    </row>
    <row r="24" spans="1:19" ht="24" x14ac:dyDescent="0.25">
      <c r="A24" s="1464" t="s">
        <v>607</v>
      </c>
      <c r="B24" s="104" t="s">
        <v>793</v>
      </c>
      <c r="C24" s="923">
        <f t="shared" si="0"/>
        <v>280</v>
      </c>
      <c r="D24" s="276">
        <v>280</v>
      </c>
      <c r="E24" s="276"/>
      <c r="F24" s="276"/>
      <c r="G24" s="1096"/>
      <c r="H24" s="923">
        <f t="shared" si="1"/>
        <v>280</v>
      </c>
      <c r="I24" s="276">
        <v>280</v>
      </c>
      <c r="J24" s="276"/>
      <c r="K24" s="276"/>
      <c r="L24" s="1096"/>
      <c r="M24" s="923">
        <f t="shared" si="2"/>
        <v>100.6</v>
      </c>
      <c r="N24" s="276">
        <v>100.6</v>
      </c>
      <c r="O24" s="276"/>
      <c r="P24" s="276"/>
      <c r="Q24" s="1096"/>
      <c r="R24" s="807"/>
      <c r="S24" s="800"/>
    </row>
    <row r="25" spans="1:19" ht="60" x14ac:dyDescent="0.25">
      <c r="A25" s="46">
        <v>2</v>
      </c>
      <c r="B25" s="107" t="s">
        <v>750</v>
      </c>
      <c r="C25" s="1092">
        <f t="shared" si="0"/>
        <v>455</v>
      </c>
      <c r="D25" s="1090">
        <f>SUM(D26)</f>
        <v>455</v>
      </c>
      <c r="E25" s="1090">
        <f>SUM(E26)</f>
        <v>0</v>
      </c>
      <c r="F25" s="1090">
        <f>SUM(F26)</f>
        <v>0</v>
      </c>
      <c r="G25" s="1094">
        <f>SUM(G26)</f>
        <v>0</v>
      </c>
      <c r="H25" s="1092">
        <f t="shared" si="1"/>
        <v>455</v>
      </c>
      <c r="I25" s="1090">
        <f>SUM(I26)</f>
        <v>455</v>
      </c>
      <c r="J25" s="1090">
        <f>SUM(J26)</f>
        <v>0</v>
      </c>
      <c r="K25" s="1090">
        <f>SUM(K26)</f>
        <v>0</v>
      </c>
      <c r="L25" s="1094">
        <f>SUM(L26)</f>
        <v>0</v>
      </c>
      <c r="M25" s="1092">
        <f t="shared" si="2"/>
        <v>342.8</v>
      </c>
      <c r="N25" s="1090">
        <f>SUM(N26)</f>
        <v>342.8</v>
      </c>
      <c r="O25" s="1090">
        <f>SUM(O26)</f>
        <v>0</v>
      </c>
      <c r="P25" s="1090">
        <f>SUM(P26)</f>
        <v>0</v>
      </c>
      <c r="Q25" s="1094">
        <f>SUM(Q26)</f>
        <v>0</v>
      </c>
      <c r="R25" s="675"/>
      <c r="S25" s="800"/>
    </row>
    <row r="26" spans="1:19" ht="24" x14ac:dyDescent="0.25">
      <c r="A26" s="1274" t="s">
        <v>34</v>
      </c>
      <c r="B26" s="1475" t="s">
        <v>553</v>
      </c>
      <c r="C26" s="923">
        <f t="shared" si="0"/>
        <v>455</v>
      </c>
      <c r="D26" s="798">
        <f>D27+D28+D29+D30</f>
        <v>455</v>
      </c>
      <c r="E26" s="798">
        <f>E27+E28+E29+E30</f>
        <v>0</v>
      </c>
      <c r="F26" s="798">
        <f>F27+F28+F29+F30</f>
        <v>0</v>
      </c>
      <c r="G26" s="932">
        <f>G27+G28+G29+G30</f>
        <v>0</v>
      </c>
      <c r="H26" s="923">
        <f t="shared" si="1"/>
        <v>455</v>
      </c>
      <c r="I26" s="798">
        <f>I27+I28+I29+I30</f>
        <v>455</v>
      </c>
      <c r="J26" s="798">
        <f>J27+J28+J29+J30</f>
        <v>0</v>
      </c>
      <c r="K26" s="798">
        <f>K27+K28+K29+K30</f>
        <v>0</v>
      </c>
      <c r="L26" s="932">
        <f>L27+L28+L29+L30</f>
        <v>0</v>
      </c>
      <c r="M26" s="923">
        <f t="shared" si="2"/>
        <v>342.8</v>
      </c>
      <c r="N26" s="798">
        <f>N27+N28+N29+N30</f>
        <v>342.8</v>
      </c>
      <c r="O26" s="798">
        <f>O27+O28+O29+O30</f>
        <v>0</v>
      </c>
      <c r="P26" s="798">
        <f>P27+P28+P29+P30</f>
        <v>0</v>
      </c>
      <c r="Q26" s="932">
        <f>Q27+Q28+Q29+Q30</f>
        <v>0</v>
      </c>
      <c r="R26" s="812"/>
      <c r="S26" s="800"/>
    </row>
    <row r="27" spans="1:19" ht="48" x14ac:dyDescent="0.25">
      <c r="A27" s="244" t="s">
        <v>397</v>
      </c>
      <c r="B27" s="1476" t="s">
        <v>794</v>
      </c>
      <c r="C27" s="923">
        <f t="shared" si="0"/>
        <v>140</v>
      </c>
      <c r="D27" s="799">
        <v>140</v>
      </c>
      <c r="E27" s="798"/>
      <c r="F27" s="798"/>
      <c r="G27" s="932"/>
      <c r="H27" s="923">
        <f t="shared" si="1"/>
        <v>140</v>
      </c>
      <c r="I27" s="799">
        <v>140</v>
      </c>
      <c r="J27" s="798"/>
      <c r="K27" s="798"/>
      <c r="L27" s="932"/>
      <c r="M27" s="923">
        <f t="shared" si="2"/>
        <v>171.8</v>
      </c>
      <c r="N27" s="799">
        <v>171.8</v>
      </c>
      <c r="O27" s="798"/>
      <c r="P27" s="798"/>
      <c r="Q27" s="932"/>
      <c r="R27" s="245"/>
      <c r="S27" s="800"/>
    </row>
    <row r="28" spans="1:19" ht="48" x14ac:dyDescent="0.25">
      <c r="A28" s="1490" t="s">
        <v>398</v>
      </c>
      <c r="B28" s="1476" t="s">
        <v>555</v>
      </c>
      <c r="C28" s="923">
        <f t="shared" si="0"/>
        <v>120</v>
      </c>
      <c r="D28" s="799">
        <v>120</v>
      </c>
      <c r="E28" s="798"/>
      <c r="F28" s="798"/>
      <c r="G28" s="932"/>
      <c r="H28" s="923">
        <f t="shared" si="1"/>
        <v>120</v>
      </c>
      <c r="I28" s="799">
        <v>120</v>
      </c>
      <c r="J28" s="798"/>
      <c r="K28" s="798"/>
      <c r="L28" s="932"/>
      <c r="M28" s="923">
        <f t="shared" si="2"/>
        <v>24.6</v>
      </c>
      <c r="N28" s="799">
        <v>24.6</v>
      </c>
      <c r="O28" s="798"/>
      <c r="P28" s="798"/>
      <c r="Q28" s="932"/>
      <c r="R28" s="1485">
        <f>M28/C28*100</f>
        <v>20.5</v>
      </c>
      <c r="S28" s="800"/>
    </row>
    <row r="29" spans="1:19" ht="48" x14ac:dyDescent="0.25">
      <c r="A29" s="26" t="s">
        <v>399</v>
      </c>
      <c r="B29" s="1477" t="s">
        <v>751</v>
      </c>
      <c r="C29" s="923">
        <f t="shared" si="0"/>
        <v>75</v>
      </c>
      <c r="D29" s="799">
        <v>75</v>
      </c>
      <c r="E29" s="798"/>
      <c r="F29" s="798"/>
      <c r="G29" s="932"/>
      <c r="H29" s="923">
        <f t="shared" si="1"/>
        <v>75</v>
      </c>
      <c r="I29" s="799">
        <v>75</v>
      </c>
      <c r="J29" s="798"/>
      <c r="K29" s="798"/>
      <c r="L29" s="932"/>
      <c r="M29" s="923">
        <f t="shared" si="2"/>
        <v>102.6</v>
      </c>
      <c r="N29" s="799">
        <v>102.6</v>
      </c>
      <c r="O29" s="798"/>
      <c r="P29" s="798"/>
      <c r="Q29" s="932"/>
      <c r="R29" s="1486">
        <f>M29/C29*100</f>
        <v>136.79999999999998</v>
      </c>
      <c r="S29" s="800"/>
    </row>
    <row r="30" spans="1:19" ht="48.75" x14ac:dyDescent="0.25">
      <c r="A30" s="1491" t="s">
        <v>400</v>
      </c>
      <c r="B30" s="1478" t="s">
        <v>752</v>
      </c>
      <c r="C30" s="923">
        <f t="shared" si="0"/>
        <v>120</v>
      </c>
      <c r="D30" s="799">
        <v>120</v>
      </c>
      <c r="E30" s="798"/>
      <c r="F30" s="798"/>
      <c r="G30" s="1321"/>
      <c r="H30" s="923">
        <f t="shared" si="1"/>
        <v>120</v>
      </c>
      <c r="I30" s="799">
        <v>120</v>
      </c>
      <c r="J30" s="798"/>
      <c r="K30" s="798"/>
      <c r="L30" s="1321"/>
      <c r="M30" s="923">
        <f t="shared" si="2"/>
        <v>43.8</v>
      </c>
      <c r="N30" s="799">
        <v>43.8</v>
      </c>
      <c r="O30" s="798"/>
      <c r="P30" s="798"/>
      <c r="Q30" s="1321"/>
      <c r="R30" s="908">
        <f>M30/C30*100</f>
        <v>36.5</v>
      </c>
      <c r="S30" s="800"/>
    </row>
    <row r="31" spans="1:19" ht="36" customHeight="1" x14ac:dyDescent="0.25">
      <c r="A31" s="1492" t="s">
        <v>394</v>
      </c>
      <c r="B31" s="107" t="s">
        <v>753</v>
      </c>
      <c r="C31" s="1092">
        <f>SUM(D31:G31)</f>
        <v>25</v>
      </c>
      <c r="D31" s="1089">
        <f>SUM(D32)</f>
        <v>25</v>
      </c>
      <c r="E31" s="1089">
        <f>SUM(E32)</f>
        <v>0</v>
      </c>
      <c r="F31" s="1090">
        <f>SUM(F32)</f>
        <v>0</v>
      </c>
      <c r="G31" s="1093">
        <f>SUM(G32)</f>
        <v>0</v>
      </c>
      <c r="H31" s="1092">
        <f t="shared" si="1"/>
        <v>25</v>
      </c>
      <c r="I31" s="1089">
        <f>SUM(I32)</f>
        <v>25</v>
      </c>
      <c r="J31" s="1089">
        <f>SUM(J32)</f>
        <v>0</v>
      </c>
      <c r="K31" s="1090">
        <f>SUM(K32)</f>
        <v>0</v>
      </c>
      <c r="L31" s="1093">
        <f>SUM(L32)</f>
        <v>0</v>
      </c>
      <c r="M31" s="1092">
        <f t="shared" si="2"/>
        <v>25</v>
      </c>
      <c r="N31" s="1089">
        <f>SUM(N32)</f>
        <v>25</v>
      </c>
      <c r="O31" s="1089">
        <f>SUM(O32)</f>
        <v>0</v>
      </c>
      <c r="P31" s="1090">
        <f>SUM(P32)</f>
        <v>0</v>
      </c>
      <c r="Q31" s="1094">
        <f>SUM(Q32)</f>
        <v>0</v>
      </c>
      <c r="R31" s="805">
        <f>M31/C31*100</f>
        <v>100</v>
      </c>
      <c r="S31" s="800"/>
    </row>
    <row r="32" spans="1:19" ht="48" x14ac:dyDescent="0.25">
      <c r="A32" s="1464" t="s">
        <v>40</v>
      </c>
      <c r="B32" s="104" t="s">
        <v>67</v>
      </c>
      <c r="C32" s="1532">
        <f>D32</f>
        <v>25</v>
      </c>
      <c r="D32" s="276">
        <v>25</v>
      </c>
      <c r="E32" s="276"/>
      <c r="F32" s="276"/>
      <c r="G32" s="1096"/>
      <c r="H32" s="1112">
        <f>I32+J32+K32</f>
        <v>25</v>
      </c>
      <c r="I32" s="276">
        <v>25</v>
      </c>
      <c r="J32" s="276"/>
      <c r="K32" s="276"/>
      <c r="L32" s="1096"/>
      <c r="M32" s="1112">
        <f>N32</f>
        <v>25</v>
      </c>
      <c r="N32" s="276">
        <v>25</v>
      </c>
      <c r="O32" s="276"/>
      <c r="P32" s="276"/>
      <c r="Q32" s="934"/>
      <c r="R32" s="807"/>
      <c r="S32" s="800"/>
    </row>
    <row r="33" spans="1:19" ht="36" x14ac:dyDescent="0.25">
      <c r="A33" s="1493"/>
      <c r="B33" s="103" t="s">
        <v>759</v>
      </c>
      <c r="C33" s="1128">
        <f>SUM(D33:G33)</f>
        <v>0</v>
      </c>
      <c r="D33" s="1124">
        <f>SUM(D34:D35)</f>
        <v>0</v>
      </c>
      <c r="E33" s="461">
        <f>SUM(E34:E35)</f>
        <v>0</v>
      </c>
      <c r="F33" s="461">
        <f>SUM(F34:F35)</f>
        <v>0</v>
      </c>
      <c r="G33" s="1127">
        <f>SUM(G34:G35)</f>
        <v>0</v>
      </c>
      <c r="H33" s="1126">
        <f>SUM(I33:L33)</f>
        <v>0</v>
      </c>
      <c r="I33" s="461">
        <f>SUM(I34:I35)</f>
        <v>0</v>
      </c>
      <c r="J33" s="461">
        <f>SUM(J34:J35)</f>
        <v>0</v>
      </c>
      <c r="K33" s="461">
        <f>SUM(K34:K35)</f>
        <v>0</v>
      </c>
      <c r="L33" s="1127">
        <f>SUM(L34:L35)</f>
        <v>0</v>
      </c>
      <c r="M33" s="1128">
        <f>SUM(N33:Q33)</f>
        <v>0</v>
      </c>
      <c r="N33" s="1124">
        <f>SUM(N34:N35)</f>
        <v>0</v>
      </c>
      <c r="O33" s="461">
        <f>SUM(O34:O35)</f>
        <v>0</v>
      </c>
      <c r="P33" s="461">
        <f>SUM(P34:P35)</f>
        <v>0</v>
      </c>
      <c r="Q33" s="931">
        <f>SUM(Q34:Q35)</f>
        <v>0</v>
      </c>
      <c r="R33" s="821" t="e">
        <f>M33/C33*100</f>
        <v>#DIV/0!</v>
      </c>
      <c r="S33" s="800"/>
    </row>
    <row r="34" spans="1:19" ht="40.5" customHeight="1" x14ac:dyDescent="0.25">
      <c r="A34" s="1467">
        <v>1</v>
      </c>
      <c r="B34" s="85" t="s">
        <v>754</v>
      </c>
      <c r="C34" s="1132">
        <v>0</v>
      </c>
      <c r="D34" s="1130">
        <v>0</v>
      </c>
      <c r="E34" s="1090">
        <v>0</v>
      </c>
      <c r="F34" s="1090">
        <v>0</v>
      </c>
      <c r="G34" s="1093">
        <v>0</v>
      </c>
      <c r="H34" s="1131">
        <v>0</v>
      </c>
      <c r="I34" s="1090">
        <v>0</v>
      </c>
      <c r="J34" s="1090">
        <v>0</v>
      </c>
      <c r="K34" s="1090">
        <v>0</v>
      </c>
      <c r="L34" s="1093">
        <v>0</v>
      </c>
      <c r="M34" s="1132">
        <v>0</v>
      </c>
      <c r="N34" s="1130">
        <v>0</v>
      </c>
      <c r="O34" s="1090">
        <v>0</v>
      </c>
      <c r="P34" s="1090">
        <v>0</v>
      </c>
      <c r="Q34" s="1094">
        <v>0</v>
      </c>
      <c r="R34" s="805"/>
      <c r="S34" s="800"/>
    </row>
    <row r="35" spans="1:19" x14ac:dyDescent="0.25">
      <c r="A35" s="1467">
        <v>2</v>
      </c>
      <c r="B35" s="85" t="s">
        <v>755</v>
      </c>
      <c r="C35" s="1132">
        <f>SUM(D35:G35)</f>
        <v>0</v>
      </c>
      <c r="D35" s="1130">
        <f>SUM(D36)</f>
        <v>0</v>
      </c>
      <c r="E35" s="1090">
        <f>SUM(E36)</f>
        <v>0</v>
      </c>
      <c r="F35" s="1090">
        <f>SUM(F36)</f>
        <v>0</v>
      </c>
      <c r="G35" s="1093">
        <f>SUM(G36)</f>
        <v>0</v>
      </c>
      <c r="H35" s="1131">
        <f>SUM(I35:L35)</f>
        <v>0</v>
      </c>
      <c r="I35" s="1090">
        <f>SUM(I36)</f>
        <v>0</v>
      </c>
      <c r="J35" s="1090">
        <f>SUM(J36)</f>
        <v>0</v>
      </c>
      <c r="K35" s="1090">
        <f>SUM(K36)</f>
        <v>0</v>
      </c>
      <c r="L35" s="1093">
        <f>SUM(L36)</f>
        <v>0</v>
      </c>
      <c r="M35" s="1132">
        <f>SUM(N35:Q35)</f>
        <v>0</v>
      </c>
      <c r="N35" s="1130">
        <f>SUM(N36)</f>
        <v>0</v>
      </c>
      <c r="O35" s="1090">
        <f>SUM(O36)</f>
        <v>0</v>
      </c>
      <c r="P35" s="1090">
        <f>SUM(P36)</f>
        <v>0</v>
      </c>
      <c r="Q35" s="1094">
        <f>SUM(Q36)</f>
        <v>0</v>
      </c>
      <c r="R35" s="805"/>
      <c r="S35" s="800"/>
    </row>
    <row r="36" spans="1:19" ht="24" x14ac:dyDescent="0.25">
      <c r="A36" s="1468" t="s">
        <v>34</v>
      </c>
      <c r="B36" s="104" t="s">
        <v>561</v>
      </c>
      <c r="C36" s="1532">
        <f>D36+E36+F36</f>
        <v>0</v>
      </c>
      <c r="D36" s="276"/>
      <c r="E36" s="276"/>
      <c r="F36" s="276"/>
      <c r="G36" s="1096"/>
      <c r="H36" s="1112">
        <f>I36+J36+K36</f>
        <v>0</v>
      </c>
      <c r="I36" s="276"/>
      <c r="J36" s="276"/>
      <c r="K36" s="276"/>
      <c r="L36" s="1096"/>
      <c r="M36" s="1112">
        <f>N36+O36+P36</f>
        <v>0</v>
      </c>
      <c r="N36" s="276">
        <v>0</v>
      </c>
      <c r="O36" s="276"/>
      <c r="P36" s="276"/>
      <c r="Q36" s="934"/>
      <c r="R36" s="807"/>
      <c r="S36" s="800"/>
    </row>
    <row r="37" spans="1:19" ht="60" x14ac:dyDescent="0.25">
      <c r="A37" s="1494"/>
      <c r="B37" s="103" t="s">
        <v>760</v>
      </c>
      <c r="C37" s="1128">
        <f>SUM(D37:G37)</f>
        <v>208.6</v>
      </c>
      <c r="D37" s="1499">
        <f>D38+D39+D42+D43</f>
        <v>8.6</v>
      </c>
      <c r="E37" s="1499">
        <f>E38+E39+E42+E43</f>
        <v>200</v>
      </c>
      <c r="F37" s="1499">
        <f>F38+F39+F42+F43</f>
        <v>0</v>
      </c>
      <c r="G37" s="1499">
        <f>G38+G39+G42+G43</f>
        <v>0</v>
      </c>
      <c r="H37" s="1128">
        <f>SUM(I37:L37)</f>
        <v>208.6</v>
      </c>
      <c r="I37" s="1499">
        <f>I38+I39+I42+I43</f>
        <v>8.6</v>
      </c>
      <c r="J37" s="1499">
        <f>J38+J39+J42+J43</f>
        <v>200</v>
      </c>
      <c r="K37" s="1499">
        <f>K38+K39+K42+K43</f>
        <v>0</v>
      </c>
      <c r="L37" s="1499">
        <f>L38+L39+L42+L43</f>
        <v>0</v>
      </c>
      <c r="M37" s="1128">
        <f>SUM(N37:Q37)</f>
        <v>0</v>
      </c>
      <c r="N37" s="1499">
        <f>N38+N39+N42+N43</f>
        <v>0</v>
      </c>
      <c r="O37" s="1499">
        <f>O38+O39+O42+O43</f>
        <v>0</v>
      </c>
      <c r="P37" s="1499">
        <f>P38+P39+P42+P43</f>
        <v>0</v>
      </c>
      <c r="Q37" s="1499">
        <f>Q38+Q39+Q42+Q43</f>
        <v>0</v>
      </c>
      <c r="R37" s="807"/>
      <c r="S37" s="800"/>
    </row>
    <row r="38" spans="1:19" ht="24" x14ac:dyDescent="0.25">
      <c r="A38" s="1495" t="s">
        <v>167</v>
      </c>
      <c r="B38" s="107" t="s">
        <v>97</v>
      </c>
      <c r="C38" s="1307">
        <f>SUM(D38:G38)</f>
        <v>208.6</v>
      </c>
      <c r="D38" s="1170">
        <v>8.6</v>
      </c>
      <c r="E38" s="1097">
        <v>200</v>
      </c>
      <c r="F38" s="1097"/>
      <c r="G38" s="1167"/>
      <c r="H38" s="1307">
        <f>SUM(I38:L38)</f>
        <v>208.6</v>
      </c>
      <c r="I38" s="1170">
        <v>8.6</v>
      </c>
      <c r="J38" s="1097">
        <v>200</v>
      </c>
      <c r="K38" s="1097"/>
      <c r="L38" s="1167"/>
      <c r="M38" s="1307">
        <f>SUM(N38:Q38)</f>
        <v>0</v>
      </c>
      <c r="N38" s="1170">
        <v>0</v>
      </c>
      <c r="O38" s="1097"/>
      <c r="P38" s="1097"/>
      <c r="Q38" s="1167"/>
      <c r="R38" s="807"/>
      <c r="S38" s="800"/>
    </row>
    <row r="39" spans="1:19" ht="36" x14ac:dyDescent="0.25">
      <c r="A39" s="1495" t="s">
        <v>168</v>
      </c>
      <c r="B39" s="107" t="s">
        <v>756</v>
      </c>
      <c r="C39" s="1092">
        <f>SUM(D39:G39)</f>
        <v>0</v>
      </c>
      <c r="D39" s="1170"/>
      <c r="E39" s="1170"/>
      <c r="F39" s="1170">
        <f>F40+F41</f>
        <v>0</v>
      </c>
      <c r="G39" s="1170">
        <f>G40+G41</f>
        <v>0</v>
      </c>
      <c r="H39" s="1092">
        <f>SUM(I39:L39)</f>
        <v>0</v>
      </c>
      <c r="I39" s="1170"/>
      <c r="J39" s="1170"/>
      <c r="K39" s="1170">
        <f>K40+K41</f>
        <v>0</v>
      </c>
      <c r="L39" s="1170">
        <f>L40+L41</f>
        <v>0</v>
      </c>
      <c r="M39" s="1092">
        <f>SUM(N39:Q39)</f>
        <v>0</v>
      </c>
      <c r="N39" s="1170">
        <v>0</v>
      </c>
      <c r="O39" s="1170"/>
      <c r="P39" s="1170">
        <f>P40+P41</f>
        <v>0</v>
      </c>
      <c r="Q39" s="1170">
        <f>Q40+Q41</f>
        <v>0</v>
      </c>
      <c r="R39" s="807"/>
      <c r="S39" s="800"/>
    </row>
    <row r="40" spans="1:19" ht="48" x14ac:dyDescent="0.25">
      <c r="A40" s="1496" t="s">
        <v>34</v>
      </c>
      <c r="B40" s="110" t="s">
        <v>599</v>
      </c>
      <c r="C40" s="925">
        <v>0</v>
      </c>
      <c r="D40" s="1151"/>
      <c r="E40" s="1102"/>
      <c r="F40" s="1102"/>
      <c r="G40" s="1148"/>
      <c r="H40" s="925">
        <v>0</v>
      </c>
      <c r="I40" s="1151"/>
      <c r="J40" s="1102"/>
      <c r="K40" s="1102"/>
      <c r="L40" s="1148"/>
      <c r="M40" s="925">
        <v>0</v>
      </c>
      <c r="N40" s="1151"/>
      <c r="O40" s="1102"/>
      <c r="P40" s="1102"/>
      <c r="Q40" s="1148"/>
      <c r="R40" s="807"/>
      <c r="S40" s="800"/>
    </row>
    <row r="41" spans="1:19" ht="24" x14ac:dyDescent="0.25">
      <c r="A41" s="1496" t="s">
        <v>115</v>
      </c>
      <c r="B41" s="110" t="s">
        <v>795</v>
      </c>
      <c r="C41" s="925">
        <v>0</v>
      </c>
      <c r="D41" s="1151"/>
      <c r="E41" s="1102"/>
      <c r="F41" s="1102"/>
      <c r="G41" s="1148"/>
      <c r="H41" s="925">
        <v>0</v>
      </c>
      <c r="I41" s="1151"/>
      <c r="J41" s="1102"/>
      <c r="K41" s="1102"/>
      <c r="L41" s="1148"/>
      <c r="M41" s="925">
        <v>0</v>
      </c>
      <c r="N41" s="1151"/>
      <c r="O41" s="1102"/>
      <c r="P41" s="1102"/>
      <c r="Q41" s="1148"/>
      <c r="R41" s="807"/>
      <c r="S41" s="800"/>
    </row>
    <row r="42" spans="1:19" x14ac:dyDescent="0.25">
      <c r="A42" s="1495" t="s">
        <v>394</v>
      </c>
      <c r="B42" s="107" t="s">
        <v>757</v>
      </c>
      <c r="C42" s="1092">
        <f t="shared" ref="C42:C48" si="3">SUM(D42:G42)</f>
        <v>0</v>
      </c>
      <c r="D42" s="1170">
        <v>0</v>
      </c>
      <c r="E42" s="1097"/>
      <c r="F42" s="1097"/>
      <c r="G42" s="1167"/>
      <c r="H42" s="1092">
        <f t="shared" ref="H42:H48" si="4">SUM(I42:L42)</f>
        <v>0</v>
      </c>
      <c r="I42" s="1170">
        <v>0</v>
      </c>
      <c r="J42" s="1097"/>
      <c r="K42" s="1097"/>
      <c r="L42" s="1167"/>
      <c r="M42" s="1092">
        <f t="shared" ref="M42:M48" si="5">SUM(N42:Q42)</f>
        <v>0</v>
      </c>
      <c r="N42" s="1170">
        <v>0</v>
      </c>
      <c r="O42" s="1097"/>
      <c r="P42" s="1097"/>
      <c r="Q42" s="1167"/>
      <c r="R42" s="807"/>
      <c r="S42" s="800"/>
    </row>
    <row r="43" spans="1:19" ht="24" x14ac:dyDescent="0.25">
      <c r="A43" s="1495" t="s">
        <v>385</v>
      </c>
      <c r="B43" s="1479" t="s">
        <v>796</v>
      </c>
      <c r="C43" s="1092">
        <f t="shared" si="3"/>
        <v>0</v>
      </c>
      <c r="D43" s="1097">
        <v>0</v>
      </c>
      <c r="E43" s="1097"/>
      <c r="F43" s="1097"/>
      <c r="G43" s="1167"/>
      <c r="H43" s="1092">
        <f t="shared" si="4"/>
        <v>0</v>
      </c>
      <c r="I43" s="1097">
        <v>0</v>
      </c>
      <c r="J43" s="1097"/>
      <c r="K43" s="1097"/>
      <c r="L43" s="1167"/>
      <c r="M43" s="1092">
        <f t="shared" si="5"/>
        <v>0</v>
      </c>
      <c r="N43" s="1097">
        <v>0</v>
      </c>
      <c r="O43" s="1097"/>
      <c r="P43" s="1097"/>
      <c r="Q43" s="1167"/>
      <c r="R43" s="807"/>
      <c r="S43" s="800"/>
    </row>
    <row r="44" spans="1:19" s="530" customFormat="1" ht="84" x14ac:dyDescent="0.25">
      <c r="A44" s="1497"/>
      <c r="B44" s="1480" t="s">
        <v>761</v>
      </c>
      <c r="C44" s="602">
        <f t="shared" si="3"/>
        <v>200</v>
      </c>
      <c r="D44" s="461">
        <f>D45+D56</f>
        <v>200</v>
      </c>
      <c r="E44" s="461">
        <f>E45+E56</f>
        <v>0</v>
      </c>
      <c r="F44" s="461">
        <f>F45+F56</f>
        <v>0</v>
      </c>
      <c r="G44" s="931">
        <f>G45+G56</f>
        <v>0</v>
      </c>
      <c r="H44" s="602">
        <f t="shared" si="4"/>
        <v>637.90000000000009</v>
      </c>
      <c r="I44" s="461">
        <f>SUM(I45)</f>
        <v>637.90000000000009</v>
      </c>
      <c r="J44" s="461">
        <f>SUM(J45)</f>
        <v>0</v>
      </c>
      <c r="K44" s="461">
        <f>SUM(K45)</f>
        <v>0</v>
      </c>
      <c r="L44" s="931">
        <f>SUM(L45)</f>
        <v>0</v>
      </c>
      <c r="M44" s="602">
        <f t="shared" si="5"/>
        <v>179.1</v>
      </c>
      <c r="N44" s="461">
        <f>SUM(N45)</f>
        <v>179.1</v>
      </c>
      <c r="O44" s="461">
        <f>SUM(O45)</f>
        <v>0</v>
      </c>
      <c r="P44" s="461">
        <f>SUM(P45)</f>
        <v>0</v>
      </c>
      <c r="Q44" s="931">
        <f>SUM(Q45)</f>
        <v>0</v>
      </c>
      <c r="R44" s="913">
        <f>M44/C44*100</f>
        <v>89.55</v>
      </c>
      <c r="S44" s="1470"/>
    </row>
    <row r="45" spans="1:19" s="530" customFormat="1" ht="48" x14ac:dyDescent="0.25">
      <c r="A45" s="1497" t="s">
        <v>167</v>
      </c>
      <c r="B45" s="85" t="s">
        <v>762</v>
      </c>
      <c r="C45" s="1092">
        <f t="shared" si="3"/>
        <v>200</v>
      </c>
      <c r="D45" s="1090">
        <f>SUM(D46:D47)</f>
        <v>200</v>
      </c>
      <c r="E45" s="1090">
        <f>E46+E47</f>
        <v>0</v>
      </c>
      <c r="F45" s="1090">
        <f>SUM(F46:F47)</f>
        <v>0</v>
      </c>
      <c r="G45" s="1094">
        <f>SUM(G46:G47)</f>
        <v>0</v>
      </c>
      <c r="H45" s="1092">
        <f t="shared" si="4"/>
        <v>637.90000000000009</v>
      </c>
      <c r="I45" s="1090">
        <f>SUM(I46:I47)</f>
        <v>637.90000000000009</v>
      </c>
      <c r="J45" s="1090">
        <f>SUM(J46:J47)</f>
        <v>0</v>
      </c>
      <c r="K45" s="1090">
        <f>SUM(K46:K47)</f>
        <v>0</v>
      </c>
      <c r="L45" s="1094">
        <f>SUM(L46:L47)</f>
        <v>0</v>
      </c>
      <c r="M45" s="1092">
        <f t="shared" si="5"/>
        <v>179.1</v>
      </c>
      <c r="N45" s="1090">
        <f>SUM(N46:N47)</f>
        <v>179.1</v>
      </c>
      <c r="O45" s="1090">
        <f>SUM(O46:O47)</f>
        <v>0</v>
      </c>
      <c r="P45" s="1090">
        <f>SUM(P46:P47)</f>
        <v>0</v>
      </c>
      <c r="Q45" s="1094">
        <f>SUM(Q46:Q47)</f>
        <v>0</v>
      </c>
      <c r="R45" s="675"/>
      <c r="S45" s="1470"/>
    </row>
    <row r="46" spans="1:19" s="530" customFormat="1" ht="36" x14ac:dyDescent="0.25">
      <c r="A46" s="1497" t="s">
        <v>26</v>
      </c>
      <c r="B46" s="1477" t="s">
        <v>605</v>
      </c>
      <c r="C46" s="923">
        <f t="shared" si="3"/>
        <v>0</v>
      </c>
      <c r="D46" s="798"/>
      <c r="E46" s="798">
        <v>0</v>
      </c>
      <c r="F46" s="798"/>
      <c r="G46" s="932"/>
      <c r="H46" s="923">
        <f t="shared" si="4"/>
        <v>0</v>
      </c>
      <c r="I46" s="798"/>
      <c r="J46" s="798"/>
      <c r="K46" s="798"/>
      <c r="L46" s="932"/>
      <c r="M46" s="923">
        <f t="shared" si="5"/>
        <v>0</v>
      </c>
      <c r="N46" s="798"/>
      <c r="O46" s="798"/>
      <c r="P46" s="798"/>
      <c r="Q46" s="932"/>
      <c r="R46" s="1469"/>
      <c r="S46" s="1470"/>
    </row>
    <row r="47" spans="1:19" s="530" customFormat="1" ht="36" x14ac:dyDescent="0.25">
      <c r="A47" s="1497" t="s">
        <v>27</v>
      </c>
      <c r="B47" s="1477" t="s">
        <v>606</v>
      </c>
      <c r="C47" s="923">
        <f t="shared" si="3"/>
        <v>200</v>
      </c>
      <c r="D47" s="798">
        <f>SUM(D48:D55)</f>
        <v>200</v>
      </c>
      <c r="E47" s="798">
        <f>SUM(E48:E55)</f>
        <v>0</v>
      </c>
      <c r="F47" s="798">
        <f>SUM(F48:F55)</f>
        <v>0</v>
      </c>
      <c r="G47" s="798">
        <f>SUM(G48:G55)</f>
        <v>0</v>
      </c>
      <c r="H47" s="923">
        <f t="shared" si="4"/>
        <v>637.90000000000009</v>
      </c>
      <c r="I47" s="798">
        <f>SUM(I48:I55)</f>
        <v>637.90000000000009</v>
      </c>
      <c r="J47" s="798">
        <f>SUM(J48:J55)</f>
        <v>0</v>
      </c>
      <c r="K47" s="798">
        <f>SUM(K48:K55)</f>
        <v>0</v>
      </c>
      <c r="L47" s="798">
        <f>SUM(L48:L55)</f>
        <v>0</v>
      </c>
      <c r="M47" s="923">
        <f t="shared" si="5"/>
        <v>179.1</v>
      </c>
      <c r="N47" s="798">
        <f>SUM(N48:N55)</f>
        <v>179.1</v>
      </c>
      <c r="O47" s="798">
        <f>SUM(O48:O55)</f>
        <v>0</v>
      </c>
      <c r="P47" s="798">
        <f>SUM(P48:P55)</f>
        <v>0</v>
      </c>
      <c r="Q47" s="798">
        <f>SUM(Q48:Q55)</f>
        <v>0</v>
      </c>
      <c r="R47" s="1469"/>
      <c r="S47" s="1470"/>
    </row>
    <row r="48" spans="1:19" s="530" customFormat="1" ht="24" x14ac:dyDescent="0.25">
      <c r="A48" s="27" t="s">
        <v>435</v>
      </c>
      <c r="B48" s="1477" t="s">
        <v>797</v>
      </c>
      <c r="C48" s="923">
        <f t="shared" si="3"/>
        <v>10</v>
      </c>
      <c r="D48" s="799">
        <v>10</v>
      </c>
      <c r="E48" s="799"/>
      <c r="F48" s="799"/>
      <c r="G48" s="933"/>
      <c r="H48" s="923">
        <f t="shared" si="4"/>
        <v>1</v>
      </c>
      <c r="I48" s="799">
        <v>1</v>
      </c>
      <c r="J48" s="799"/>
      <c r="K48" s="799"/>
      <c r="L48" s="933"/>
      <c r="M48" s="923">
        <f t="shared" si="5"/>
        <v>0</v>
      </c>
      <c r="N48" s="799"/>
      <c r="O48" s="799"/>
      <c r="P48" s="799"/>
      <c r="Q48" s="933"/>
      <c r="R48" s="911"/>
      <c r="S48" s="1470"/>
    </row>
    <row r="49" spans="1:19" s="530" customFormat="1" ht="24" x14ac:dyDescent="0.25">
      <c r="A49" s="27" t="s">
        <v>436</v>
      </c>
      <c r="B49" s="1477" t="s">
        <v>204</v>
      </c>
      <c r="C49" s="923">
        <f t="shared" ref="C49:C55" si="6">SUM(D49:G49)</f>
        <v>25</v>
      </c>
      <c r="D49" s="799">
        <v>25</v>
      </c>
      <c r="E49" s="799">
        <v>0</v>
      </c>
      <c r="F49" s="799"/>
      <c r="G49" s="933">
        <v>0</v>
      </c>
      <c r="H49" s="923">
        <f t="shared" ref="H49:H55" si="7">SUM(I49:L49)</f>
        <v>25</v>
      </c>
      <c r="I49" s="799">
        <v>25</v>
      </c>
      <c r="J49" s="799"/>
      <c r="K49" s="799"/>
      <c r="L49" s="933"/>
      <c r="M49" s="923">
        <f t="shared" ref="M49:M55" si="8">SUM(N49:Q49)</f>
        <v>24.4</v>
      </c>
      <c r="N49" s="799">
        <v>24.4</v>
      </c>
      <c r="O49" s="799"/>
      <c r="P49" s="799"/>
      <c r="Q49" s="933"/>
      <c r="R49" s="911"/>
      <c r="S49" s="1470"/>
    </row>
    <row r="50" spans="1:19" s="530" customFormat="1" ht="36" x14ac:dyDescent="0.25">
      <c r="A50" s="27" t="s">
        <v>621</v>
      </c>
      <c r="B50" s="1477" t="s">
        <v>206</v>
      </c>
      <c r="C50" s="923">
        <f t="shared" si="6"/>
        <v>10</v>
      </c>
      <c r="D50" s="799">
        <v>10</v>
      </c>
      <c r="E50" s="799"/>
      <c r="F50" s="799"/>
      <c r="G50" s="933"/>
      <c r="H50" s="923">
        <f t="shared" si="7"/>
        <v>10</v>
      </c>
      <c r="I50" s="799">
        <v>10</v>
      </c>
      <c r="J50" s="799"/>
      <c r="K50" s="799"/>
      <c r="L50" s="933"/>
      <c r="M50" s="923">
        <f t="shared" si="8"/>
        <v>0</v>
      </c>
      <c r="N50" s="799"/>
      <c r="O50" s="799"/>
      <c r="P50" s="799"/>
      <c r="Q50" s="933"/>
      <c r="R50" s="911"/>
      <c r="S50" s="1470"/>
    </row>
    <row r="51" spans="1:19" s="530" customFormat="1" ht="51.75" customHeight="1" x14ac:dyDescent="0.25">
      <c r="A51" s="27" t="s">
        <v>622</v>
      </c>
      <c r="B51" s="1477" t="s">
        <v>205</v>
      </c>
      <c r="C51" s="923">
        <f t="shared" si="6"/>
        <v>15</v>
      </c>
      <c r="D51" s="799">
        <v>15</v>
      </c>
      <c r="E51" s="799"/>
      <c r="F51" s="799"/>
      <c r="G51" s="933"/>
      <c r="H51" s="923">
        <f t="shared" si="7"/>
        <v>15</v>
      </c>
      <c r="I51" s="799">
        <v>15</v>
      </c>
      <c r="J51" s="799"/>
      <c r="K51" s="799"/>
      <c r="L51" s="933"/>
      <c r="M51" s="923">
        <f t="shared" si="8"/>
        <v>0</v>
      </c>
      <c r="N51" s="799"/>
      <c r="O51" s="799"/>
      <c r="P51" s="799"/>
      <c r="Q51" s="933"/>
      <c r="R51" s="911"/>
      <c r="S51" s="1470"/>
    </row>
    <row r="52" spans="1:19" s="530" customFormat="1" ht="57.75" customHeight="1" x14ac:dyDescent="0.25">
      <c r="A52" s="27" t="s">
        <v>623</v>
      </c>
      <c r="B52" s="1477" t="s">
        <v>207</v>
      </c>
      <c r="C52" s="923">
        <f t="shared" si="6"/>
        <v>70</v>
      </c>
      <c r="D52" s="799">
        <v>70</v>
      </c>
      <c r="E52" s="799"/>
      <c r="F52" s="799"/>
      <c r="G52" s="933"/>
      <c r="H52" s="923">
        <f t="shared" si="7"/>
        <v>70</v>
      </c>
      <c r="I52" s="799">
        <v>70</v>
      </c>
      <c r="J52" s="799"/>
      <c r="K52" s="799"/>
      <c r="L52" s="933"/>
      <c r="M52" s="923">
        <f t="shared" si="8"/>
        <v>113.5</v>
      </c>
      <c r="N52" s="799">
        <v>113.5</v>
      </c>
      <c r="O52" s="799"/>
      <c r="P52" s="799"/>
      <c r="Q52" s="933"/>
      <c r="R52" s="911"/>
      <c r="S52" s="1470"/>
    </row>
    <row r="53" spans="1:19" s="530" customFormat="1" ht="56.25" customHeight="1" x14ac:dyDescent="0.25">
      <c r="A53" s="27" t="s">
        <v>624</v>
      </c>
      <c r="B53" s="1477" t="s">
        <v>208</v>
      </c>
      <c r="C53" s="923">
        <f t="shared" si="6"/>
        <v>10</v>
      </c>
      <c r="D53" s="799">
        <v>10</v>
      </c>
      <c r="E53" s="799"/>
      <c r="F53" s="799"/>
      <c r="G53" s="933"/>
      <c r="H53" s="923">
        <f t="shared" si="7"/>
        <v>10</v>
      </c>
      <c r="I53" s="799">
        <v>10</v>
      </c>
      <c r="J53" s="799"/>
      <c r="K53" s="799"/>
      <c r="L53" s="933"/>
      <c r="M53" s="923">
        <f t="shared" si="8"/>
        <v>0</v>
      </c>
      <c r="N53" s="799"/>
      <c r="O53" s="799"/>
      <c r="P53" s="799"/>
      <c r="Q53" s="933"/>
      <c r="R53" s="911"/>
      <c r="S53" s="1470"/>
    </row>
    <row r="54" spans="1:19" s="530" customFormat="1" ht="54.75" customHeight="1" x14ac:dyDescent="0.25">
      <c r="A54" s="27" t="s">
        <v>625</v>
      </c>
      <c r="B54" s="1477" t="s">
        <v>798</v>
      </c>
      <c r="C54" s="923">
        <f t="shared" si="6"/>
        <v>10</v>
      </c>
      <c r="D54" s="799">
        <v>10</v>
      </c>
      <c r="E54" s="799"/>
      <c r="F54" s="799"/>
      <c r="G54" s="933"/>
      <c r="H54" s="923">
        <f t="shared" si="7"/>
        <v>190.6</v>
      </c>
      <c r="I54" s="799">
        <v>190.6</v>
      </c>
      <c r="J54" s="799"/>
      <c r="K54" s="799"/>
      <c r="L54" s="933"/>
      <c r="M54" s="923">
        <f t="shared" si="8"/>
        <v>7.2</v>
      </c>
      <c r="N54" s="799">
        <v>7.2</v>
      </c>
      <c r="O54" s="799"/>
      <c r="P54" s="799"/>
      <c r="Q54" s="933"/>
      <c r="R54" s="911"/>
      <c r="S54" s="1470"/>
    </row>
    <row r="55" spans="1:19" ht="54" customHeight="1" x14ac:dyDescent="0.25">
      <c r="A55" s="27" t="s">
        <v>626</v>
      </c>
      <c r="B55" s="1477" t="s">
        <v>210</v>
      </c>
      <c r="C55" s="923">
        <f t="shared" si="6"/>
        <v>50</v>
      </c>
      <c r="D55" s="799">
        <v>50</v>
      </c>
      <c r="E55" s="799"/>
      <c r="F55" s="799"/>
      <c r="G55" s="933"/>
      <c r="H55" s="923">
        <f t="shared" si="7"/>
        <v>316.3</v>
      </c>
      <c r="I55" s="799">
        <v>316.3</v>
      </c>
      <c r="J55" s="799"/>
      <c r="K55" s="799"/>
      <c r="L55" s="933"/>
      <c r="M55" s="923">
        <f t="shared" si="8"/>
        <v>34</v>
      </c>
      <c r="N55" s="799">
        <v>34</v>
      </c>
      <c r="O55" s="799"/>
      <c r="P55" s="799"/>
      <c r="Q55" s="933"/>
      <c r="R55" s="911"/>
      <c r="S55" s="800"/>
    </row>
    <row r="56" spans="1:19" ht="24" x14ac:dyDescent="0.25">
      <c r="A56" s="244"/>
      <c r="B56" s="85" t="s">
        <v>562</v>
      </c>
      <c r="C56" s="1143">
        <f>SUM(D56:G56)</f>
        <v>0</v>
      </c>
      <c r="D56" s="1130">
        <f>SUM(D57)</f>
        <v>0</v>
      </c>
      <c r="E56" s="1090">
        <f>SUM(E57)</f>
        <v>0</v>
      </c>
      <c r="F56" s="1090">
        <f>SUM(F57)</f>
        <v>0</v>
      </c>
      <c r="G56" s="1094">
        <f>SUM(G57)</f>
        <v>0</v>
      </c>
      <c r="H56" s="1092">
        <f>SUM(I56:L56)</f>
        <v>0</v>
      </c>
      <c r="I56" s="1090">
        <f>SUM(I57)</f>
        <v>0</v>
      </c>
      <c r="J56" s="1090">
        <f>SUM(J57)</f>
        <v>0</v>
      </c>
      <c r="K56" s="1090">
        <f>SUM(K57)</f>
        <v>0</v>
      </c>
      <c r="L56" s="1094">
        <f>SUM(L57)</f>
        <v>0</v>
      </c>
      <c r="M56" s="1143">
        <f>SUM(N56:Q56)</f>
        <v>0</v>
      </c>
      <c r="N56" s="1130">
        <f>SUM(N57)</f>
        <v>0</v>
      </c>
      <c r="O56" s="1090">
        <f>SUM(O57)</f>
        <v>0</v>
      </c>
      <c r="P56" s="1090">
        <f>SUM(P57)</f>
        <v>0</v>
      </c>
      <c r="Q56" s="1094">
        <f>SUM(Q57)</f>
        <v>0</v>
      </c>
      <c r="R56" s="805"/>
      <c r="S56" s="800"/>
    </row>
    <row r="57" spans="1:19" ht="24" x14ac:dyDescent="0.25">
      <c r="A57" s="244" t="s">
        <v>26</v>
      </c>
      <c r="B57" s="1477" t="s">
        <v>563</v>
      </c>
      <c r="C57" s="1198">
        <f>SUM(D57:G57)</f>
        <v>0</v>
      </c>
      <c r="D57" s="1145"/>
      <c r="E57" s="799"/>
      <c r="F57" s="799"/>
      <c r="G57" s="933"/>
      <c r="H57" s="923">
        <f>SUM(I57:L57)</f>
        <v>0</v>
      </c>
      <c r="I57" s="799"/>
      <c r="J57" s="799"/>
      <c r="K57" s="799"/>
      <c r="L57" s="933"/>
      <c r="M57" s="1198">
        <f>SUM(N57:Q57)</f>
        <v>0</v>
      </c>
      <c r="N57" s="1145"/>
      <c r="O57" s="799"/>
      <c r="P57" s="799"/>
      <c r="Q57" s="933"/>
      <c r="R57" s="812"/>
      <c r="S57" s="800"/>
    </row>
    <row r="58" spans="1:19" ht="24" x14ac:dyDescent="0.25">
      <c r="A58" s="244" t="s">
        <v>607</v>
      </c>
      <c r="B58" s="1477" t="s">
        <v>564</v>
      </c>
      <c r="C58" s="1198">
        <f t="shared" ref="C58:C65" si="9">SUM(D58:G58)</f>
        <v>0</v>
      </c>
      <c r="D58" s="1145"/>
      <c r="E58" s="799"/>
      <c r="F58" s="799"/>
      <c r="G58" s="933"/>
      <c r="H58" s="923">
        <f t="shared" ref="H58:H65" si="10">I58+J58+K58</f>
        <v>0</v>
      </c>
      <c r="I58" s="799"/>
      <c r="J58" s="799"/>
      <c r="K58" s="799"/>
      <c r="L58" s="933"/>
      <c r="M58" s="1198">
        <f>SUM(N58:Q58)</f>
        <v>0</v>
      </c>
      <c r="N58" s="1145"/>
      <c r="O58" s="799"/>
      <c r="P58" s="799"/>
      <c r="Q58" s="933"/>
      <c r="R58" s="908"/>
      <c r="S58" s="800"/>
    </row>
    <row r="59" spans="1:19" ht="36" x14ac:dyDescent="0.25">
      <c r="A59" s="26" t="s">
        <v>608</v>
      </c>
      <c r="B59" s="1476" t="s">
        <v>73</v>
      </c>
      <c r="C59" s="1198">
        <f t="shared" si="9"/>
        <v>0</v>
      </c>
      <c r="D59" s="799"/>
      <c r="E59" s="799"/>
      <c r="F59" s="799"/>
      <c r="G59" s="933"/>
      <c r="H59" s="923">
        <f t="shared" si="10"/>
        <v>0</v>
      </c>
      <c r="I59" s="799"/>
      <c r="J59" s="799"/>
      <c r="K59" s="799"/>
      <c r="L59" s="933"/>
      <c r="M59" s="923">
        <f t="shared" ref="M59:M65" si="11">N59+O59+P59</f>
        <v>0</v>
      </c>
      <c r="N59" s="799"/>
      <c r="O59" s="799"/>
      <c r="P59" s="799"/>
      <c r="Q59" s="933"/>
      <c r="R59" s="908"/>
      <c r="S59" s="800"/>
    </row>
    <row r="60" spans="1:19" ht="36" x14ac:dyDescent="0.25">
      <c r="A60" s="26" t="s">
        <v>609</v>
      </c>
      <c r="B60" s="1476" t="s">
        <v>565</v>
      </c>
      <c r="C60" s="1198">
        <f t="shared" si="9"/>
        <v>0</v>
      </c>
      <c r="D60" s="799"/>
      <c r="E60" s="799"/>
      <c r="F60" s="799"/>
      <c r="G60" s="933"/>
      <c r="H60" s="923">
        <f t="shared" si="10"/>
        <v>0</v>
      </c>
      <c r="I60" s="799"/>
      <c r="J60" s="799"/>
      <c r="K60" s="799"/>
      <c r="L60" s="933"/>
      <c r="M60" s="923">
        <f>SUM(N60:Q60)</f>
        <v>0</v>
      </c>
      <c r="N60" s="799"/>
      <c r="O60" s="799"/>
      <c r="P60" s="799"/>
      <c r="Q60" s="933"/>
      <c r="R60" s="908"/>
      <c r="S60" s="800"/>
    </row>
    <row r="61" spans="1:19" ht="24" x14ac:dyDescent="0.25">
      <c r="A61" s="26" t="s">
        <v>610</v>
      </c>
      <c r="B61" s="104" t="s">
        <v>75</v>
      </c>
      <c r="C61" s="1198">
        <f t="shared" si="9"/>
        <v>0</v>
      </c>
      <c r="D61" s="799"/>
      <c r="E61" s="799"/>
      <c r="F61" s="799"/>
      <c r="G61" s="933"/>
      <c r="H61" s="923">
        <f t="shared" si="10"/>
        <v>0</v>
      </c>
      <c r="I61" s="799"/>
      <c r="J61" s="799"/>
      <c r="K61" s="799"/>
      <c r="L61" s="933"/>
      <c r="M61" s="923">
        <f>SUM(N61:Q61)</f>
        <v>0</v>
      </c>
      <c r="N61" s="799"/>
      <c r="O61" s="799"/>
      <c r="P61" s="799"/>
      <c r="Q61" s="933"/>
      <c r="R61" s="908"/>
      <c r="S61" s="800"/>
    </row>
    <row r="62" spans="1:19" ht="24" x14ac:dyDescent="0.25">
      <c r="A62" s="26" t="s">
        <v>611</v>
      </c>
      <c r="B62" s="104" t="s">
        <v>566</v>
      </c>
      <c r="C62" s="1198">
        <f t="shared" si="9"/>
        <v>0</v>
      </c>
      <c r="D62" s="276"/>
      <c r="E62" s="1102"/>
      <c r="F62" s="1102"/>
      <c r="G62" s="1104"/>
      <c r="H62" s="925">
        <f t="shared" si="10"/>
        <v>0</v>
      </c>
      <c r="I62" s="276"/>
      <c r="J62" s="1102"/>
      <c r="K62" s="1102"/>
      <c r="L62" s="1104"/>
      <c r="M62" s="925">
        <f t="shared" si="11"/>
        <v>0</v>
      </c>
      <c r="N62" s="276"/>
      <c r="O62" s="1102"/>
      <c r="P62" s="1102"/>
      <c r="Q62" s="1104"/>
      <c r="R62" s="909"/>
      <c r="S62" s="800"/>
    </row>
    <row r="63" spans="1:19" ht="24" x14ac:dyDescent="0.25">
      <c r="A63" s="26" t="s">
        <v>612</v>
      </c>
      <c r="B63" s="241" t="s">
        <v>799</v>
      </c>
      <c r="C63" s="1198">
        <f t="shared" si="9"/>
        <v>0</v>
      </c>
      <c r="D63" s="276"/>
      <c r="E63" s="1102"/>
      <c r="F63" s="1102"/>
      <c r="G63" s="1104"/>
      <c r="H63" s="925">
        <f t="shared" si="10"/>
        <v>0</v>
      </c>
      <c r="I63" s="276"/>
      <c r="J63" s="1102"/>
      <c r="K63" s="1102"/>
      <c r="L63" s="1104"/>
      <c r="M63" s="925">
        <f t="shared" si="11"/>
        <v>0</v>
      </c>
      <c r="N63" s="276"/>
      <c r="O63" s="1102"/>
      <c r="P63" s="1102"/>
      <c r="Q63" s="1104"/>
      <c r="R63" s="909"/>
      <c r="S63" s="800"/>
    </row>
    <row r="64" spans="1:19" ht="36" x14ac:dyDescent="0.25">
      <c r="A64" s="26" t="s">
        <v>613</v>
      </c>
      <c r="B64" s="104" t="s">
        <v>568</v>
      </c>
      <c r="C64" s="1198">
        <f t="shared" si="9"/>
        <v>0</v>
      </c>
      <c r="D64" s="276"/>
      <c r="E64" s="1102"/>
      <c r="F64" s="1102"/>
      <c r="G64" s="1104"/>
      <c r="H64" s="925">
        <f t="shared" si="10"/>
        <v>0</v>
      </c>
      <c r="I64" s="276"/>
      <c r="J64" s="1102"/>
      <c r="K64" s="1102"/>
      <c r="L64" s="1104"/>
      <c r="M64" s="925">
        <f t="shared" si="11"/>
        <v>0</v>
      </c>
      <c r="N64" s="276"/>
      <c r="O64" s="1102"/>
      <c r="P64" s="1102"/>
      <c r="Q64" s="1104"/>
      <c r="R64" s="909"/>
      <c r="S64" s="800"/>
    </row>
    <row r="65" spans="1:19" ht="60" x14ac:dyDescent="0.25">
      <c r="A65" s="26" t="s">
        <v>614</v>
      </c>
      <c r="B65" s="110" t="s">
        <v>78</v>
      </c>
      <c r="C65" s="1198">
        <f t="shared" si="9"/>
        <v>0</v>
      </c>
      <c r="D65" s="276"/>
      <c r="E65" s="1102"/>
      <c r="F65" s="1102"/>
      <c r="G65" s="1104"/>
      <c r="H65" s="925">
        <f t="shared" si="10"/>
        <v>0</v>
      </c>
      <c r="I65" s="276"/>
      <c r="J65" s="1102"/>
      <c r="K65" s="1102"/>
      <c r="L65" s="1148"/>
      <c r="M65" s="1533">
        <f t="shared" si="11"/>
        <v>0</v>
      </c>
      <c r="N65" s="276"/>
      <c r="O65" s="1102"/>
      <c r="P65" s="1102"/>
      <c r="Q65" s="1104"/>
      <c r="R65" s="827"/>
      <c r="S65" s="800"/>
    </row>
    <row r="66" spans="1:19" ht="36" x14ac:dyDescent="0.25">
      <c r="A66" s="243"/>
      <c r="B66" s="109" t="s">
        <v>763</v>
      </c>
      <c r="C66" s="1149">
        <f t="shared" ref="C66:C81" si="12">SUM(D66:G66)</f>
        <v>1907</v>
      </c>
      <c r="D66" s="1135">
        <f>D67+D69+D75</f>
        <v>1907</v>
      </c>
      <c r="E66" s="1135">
        <f>E67+E69+E75</f>
        <v>0</v>
      </c>
      <c r="F66" s="1135">
        <f>F67+F69+F75</f>
        <v>0</v>
      </c>
      <c r="G66" s="1140">
        <f>G67+G69+G75</f>
        <v>0</v>
      </c>
      <c r="H66" s="1149">
        <f t="shared" ref="H66:H81" si="13">SUM(I66:L66)</f>
        <v>1907</v>
      </c>
      <c r="I66" s="1135">
        <f>I67+I69+I75</f>
        <v>1907</v>
      </c>
      <c r="J66" s="1135">
        <f>J67+J69+J75</f>
        <v>0</v>
      </c>
      <c r="K66" s="1135">
        <f>K67+K69+K75</f>
        <v>0</v>
      </c>
      <c r="L66" s="1140">
        <f>L67+L69+L75</f>
        <v>0</v>
      </c>
      <c r="M66" s="1149">
        <f t="shared" ref="M66:M81" si="14">SUM(N66:Q66)</f>
        <v>948.09999999999991</v>
      </c>
      <c r="N66" s="1135">
        <f>N67+N69+N75</f>
        <v>948.09999999999991</v>
      </c>
      <c r="O66" s="1135">
        <f>O67+O69+O75</f>
        <v>0</v>
      </c>
      <c r="P66" s="1135">
        <f>P67+P69+P75</f>
        <v>0</v>
      </c>
      <c r="Q66" s="1140">
        <f>Q67+Q69+Q75</f>
        <v>0</v>
      </c>
      <c r="R66" s="829"/>
      <c r="S66" s="800"/>
    </row>
    <row r="67" spans="1:19" ht="24" x14ac:dyDescent="0.25">
      <c r="A67" s="22">
        <v>1</v>
      </c>
      <c r="B67" s="107" t="s">
        <v>764</v>
      </c>
      <c r="C67" s="1143">
        <f t="shared" si="12"/>
        <v>630</v>
      </c>
      <c r="D67" s="1162">
        <f>SUM(D68)</f>
        <v>630</v>
      </c>
      <c r="E67" s="1156">
        <f>SUM(E68)</f>
        <v>0</v>
      </c>
      <c r="F67" s="1157">
        <f>SUM(F68)</f>
        <v>0</v>
      </c>
      <c r="G67" s="1160">
        <f>SUM(G68)</f>
        <v>0</v>
      </c>
      <c r="H67" s="1143">
        <f t="shared" si="13"/>
        <v>1030</v>
      </c>
      <c r="I67" s="1162">
        <f>SUM(I68)</f>
        <v>1030</v>
      </c>
      <c r="J67" s="1156">
        <f>SUM(J68)</f>
        <v>0</v>
      </c>
      <c r="K67" s="1157">
        <f>SUM(K68)</f>
        <v>0</v>
      </c>
      <c r="L67" s="1160">
        <f>SUM(L68)</f>
        <v>0</v>
      </c>
      <c r="M67" s="1143">
        <f t="shared" si="14"/>
        <v>285.2</v>
      </c>
      <c r="N67" s="1162">
        <f>SUM(N68)</f>
        <v>285.2</v>
      </c>
      <c r="O67" s="1156">
        <f>SUM(O68)</f>
        <v>0</v>
      </c>
      <c r="P67" s="1157">
        <f>SUM(P68)</f>
        <v>0</v>
      </c>
      <c r="Q67" s="1160">
        <f>SUM(Q68)</f>
        <v>0</v>
      </c>
      <c r="R67" s="805"/>
      <c r="S67" s="800"/>
    </row>
    <row r="68" spans="1:19" ht="48" x14ac:dyDescent="0.25">
      <c r="A68" s="26" t="s">
        <v>26</v>
      </c>
      <c r="B68" s="104" t="s">
        <v>583</v>
      </c>
      <c r="C68" s="1198">
        <f t="shared" si="12"/>
        <v>630</v>
      </c>
      <c r="D68" s="1111">
        <v>630</v>
      </c>
      <c r="E68" s="1102"/>
      <c r="F68" s="1102"/>
      <c r="G68" s="1104"/>
      <c r="H68" s="1198">
        <f t="shared" si="13"/>
        <v>1030</v>
      </c>
      <c r="I68" s="1111">
        <v>1030</v>
      </c>
      <c r="J68" s="1102"/>
      <c r="K68" s="1102"/>
      <c r="L68" s="1104"/>
      <c r="M68" s="1198">
        <f t="shared" si="14"/>
        <v>285.2</v>
      </c>
      <c r="N68" s="1111">
        <v>285.2</v>
      </c>
      <c r="O68" s="1102"/>
      <c r="P68" s="1102"/>
      <c r="Q68" s="1104"/>
      <c r="R68" s="30"/>
      <c r="S68" s="800"/>
    </row>
    <row r="69" spans="1:19" ht="36" x14ac:dyDescent="0.25">
      <c r="A69" s="22" t="s">
        <v>168</v>
      </c>
      <c r="B69" s="1471" t="s">
        <v>765</v>
      </c>
      <c r="C69" s="1143">
        <f t="shared" si="12"/>
        <v>657</v>
      </c>
      <c r="D69" s="1090">
        <f>SUM(D70)</f>
        <v>657</v>
      </c>
      <c r="E69" s="1090">
        <f>SUM(E70:E74)</f>
        <v>0</v>
      </c>
      <c r="F69" s="1090">
        <f>SUM(F70:F74)</f>
        <v>0</v>
      </c>
      <c r="G69" s="1094">
        <f>SUM(G70:G74)</f>
        <v>0</v>
      </c>
      <c r="H69" s="1143">
        <f t="shared" si="13"/>
        <v>257</v>
      </c>
      <c r="I69" s="1090">
        <f>SUM(I70)</f>
        <v>257</v>
      </c>
      <c r="J69" s="1090">
        <f>SUM(J70)</f>
        <v>0</v>
      </c>
      <c r="K69" s="1090">
        <f>SUM(K70)</f>
        <v>0</v>
      </c>
      <c r="L69" s="1094">
        <f>SUM(L70:L74)</f>
        <v>0</v>
      </c>
      <c r="M69" s="1143">
        <f t="shared" si="14"/>
        <v>412.6</v>
      </c>
      <c r="N69" s="1090">
        <f>SUM(N70)</f>
        <v>412.6</v>
      </c>
      <c r="O69" s="1090">
        <f>SUM(O70)</f>
        <v>0</v>
      </c>
      <c r="P69" s="1090">
        <f>SUM(P70)</f>
        <v>0</v>
      </c>
      <c r="Q69" s="1090">
        <f>SUM(Q70)</f>
        <v>0</v>
      </c>
      <c r="R69" s="30"/>
      <c r="S69" s="800"/>
    </row>
    <row r="70" spans="1:19" ht="24" x14ac:dyDescent="0.25">
      <c r="A70" s="1502" t="s">
        <v>34</v>
      </c>
      <c r="B70" s="1487" t="s">
        <v>773</v>
      </c>
      <c r="C70" s="1198">
        <f t="shared" si="12"/>
        <v>657</v>
      </c>
      <c r="D70" s="1488">
        <f>D71+D72+D73+D74</f>
        <v>657</v>
      </c>
      <c r="E70" s="1488">
        <f>E71+E72+E73+E74</f>
        <v>0</v>
      </c>
      <c r="F70" s="1488">
        <f>F71+F72+F73+F74</f>
        <v>0</v>
      </c>
      <c r="G70" s="1488">
        <f>G71+G72+G73+G74</f>
        <v>0</v>
      </c>
      <c r="H70" s="1198">
        <f t="shared" si="13"/>
        <v>257</v>
      </c>
      <c r="I70" s="1488">
        <f>I71+I72+I73+I74</f>
        <v>257</v>
      </c>
      <c r="J70" s="1488">
        <f>J71+J72+J73+J74</f>
        <v>0</v>
      </c>
      <c r="K70" s="1488">
        <f>K71+K72+K73+K74</f>
        <v>0</v>
      </c>
      <c r="L70" s="1488">
        <f>L71+L72+L73+L74</f>
        <v>0</v>
      </c>
      <c r="M70" s="1198">
        <f t="shared" si="14"/>
        <v>412.6</v>
      </c>
      <c r="N70" s="1488">
        <f>N71+N72+N73+N74</f>
        <v>412.6</v>
      </c>
      <c r="O70" s="1488">
        <f>O71+O72+O73+O74</f>
        <v>0</v>
      </c>
      <c r="P70" s="1488">
        <f>P71+P72+P73+P74</f>
        <v>0</v>
      </c>
      <c r="Q70" s="1488">
        <f>Q71+Q72+Q73+Q74</f>
        <v>0</v>
      </c>
      <c r="R70" s="30"/>
      <c r="S70" s="800"/>
    </row>
    <row r="71" spans="1:19" ht="24" x14ac:dyDescent="0.25">
      <c r="A71" s="26" t="s">
        <v>397</v>
      </c>
      <c r="B71" s="104" t="s">
        <v>766</v>
      </c>
      <c r="C71" s="1198">
        <f t="shared" si="12"/>
        <v>45</v>
      </c>
      <c r="D71" s="1111">
        <v>45</v>
      </c>
      <c r="E71" s="1102"/>
      <c r="F71" s="1102"/>
      <c r="G71" s="1104"/>
      <c r="H71" s="1198">
        <f t="shared" si="13"/>
        <v>45</v>
      </c>
      <c r="I71" s="1111">
        <v>45</v>
      </c>
      <c r="J71" s="1102"/>
      <c r="K71" s="1102"/>
      <c r="L71" s="1104"/>
      <c r="M71" s="1198">
        <f t="shared" si="14"/>
        <v>40.299999999999997</v>
      </c>
      <c r="N71" s="1111">
        <v>40.299999999999997</v>
      </c>
      <c r="O71" s="1102"/>
      <c r="P71" s="1102"/>
      <c r="Q71" s="1104"/>
      <c r="R71" s="30"/>
      <c r="S71" s="800"/>
    </row>
    <row r="72" spans="1:19" ht="36" x14ac:dyDescent="0.25">
      <c r="A72" s="26" t="s">
        <v>398</v>
      </c>
      <c r="B72" s="104" t="s">
        <v>767</v>
      </c>
      <c r="C72" s="1198">
        <f t="shared" si="12"/>
        <v>355</v>
      </c>
      <c r="D72" s="1111">
        <v>355</v>
      </c>
      <c r="E72" s="1102"/>
      <c r="F72" s="1102"/>
      <c r="G72" s="1104"/>
      <c r="H72" s="1198">
        <f t="shared" si="13"/>
        <v>212</v>
      </c>
      <c r="I72" s="1111">
        <v>212</v>
      </c>
      <c r="J72" s="1102"/>
      <c r="K72" s="1102"/>
      <c r="L72" s="1104"/>
      <c r="M72" s="1198">
        <f t="shared" si="14"/>
        <v>257.3</v>
      </c>
      <c r="N72" s="1111">
        <v>257.3</v>
      </c>
      <c r="O72" s="1102"/>
      <c r="P72" s="1102"/>
      <c r="Q72" s="1104"/>
      <c r="R72" s="30"/>
      <c r="S72" s="800"/>
    </row>
    <row r="73" spans="1:19" ht="36" x14ac:dyDescent="0.25">
      <c r="A73" s="26" t="s">
        <v>399</v>
      </c>
      <c r="B73" s="104" t="s">
        <v>800</v>
      </c>
      <c r="C73" s="1198">
        <f t="shared" si="12"/>
        <v>0</v>
      </c>
      <c r="D73" s="1111"/>
      <c r="E73" s="1102"/>
      <c r="F73" s="1102"/>
      <c r="G73" s="1104"/>
      <c r="H73" s="1198">
        <f t="shared" si="13"/>
        <v>0</v>
      </c>
      <c r="I73" s="1111"/>
      <c r="J73" s="1102"/>
      <c r="K73" s="1102"/>
      <c r="L73" s="1104"/>
      <c r="M73" s="1198">
        <f t="shared" si="14"/>
        <v>0</v>
      </c>
      <c r="N73" s="1111"/>
      <c r="O73" s="1102"/>
      <c r="P73" s="1102"/>
      <c r="Q73" s="1104"/>
      <c r="R73" s="30"/>
      <c r="S73" s="800"/>
    </row>
    <row r="74" spans="1:19" ht="48" x14ac:dyDescent="0.25">
      <c r="A74" s="26" t="s">
        <v>400</v>
      </c>
      <c r="B74" s="104" t="s">
        <v>801</v>
      </c>
      <c r="C74" s="1198">
        <f t="shared" si="12"/>
        <v>257</v>
      </c>
      <c r="D74" s="1111">
        <v>257</v>
      </c>
      <c r="E74" s="1102"/>
      <c r="F74" s="1102"/>
      <c r="G74" s="1104"/>
      <c r="H74" s="1198">
        <f t="shared" si="13"/>
        <v>0</v>
      </c>
      <c r="I74" s="1111"/>
      <c r="J74" s="1102"/>
      <c r="K74" s="1102"/>
      <c r="L74" s="1104"/>
      <c r="M74" s="1198">
        <f t="shared" si="14"/>
        <v>115</v>
      </c>
      <c r="N74" s="1111">
        <v>115</v>
      </c>
      <c r="O74" s="1102"/>
      <c r="P74" s="1102"/>
      <c r="Q74" s="1104"/>
      <c r="R74" s="30"/>
      <c r="S74" s="800"/>
    </row>
    <row r="75" spans="1:19" ht="24" x14ac:dyDescent="0.25">
      <c r="A75" s="18" t="s">
        <v>394</v>
      </c>
      <c r="B75" s="105" t="s">
        <v>772</v>
      </c>
      <c r="C75" s="1143">
        <f t="shared" si="12"/>
        <v>620</v>
      </c>
      <c r="D75" s="1472">
        <f>D76+D80</f>
        <v>620</v>
      </c>
      <c r="E75" s="1472">
        <f>E76+E80</f>
        <v>0</v>
      </c>
      <c r="F75" s="1472">
        <f>F76+F80</f>
        <v>0</v>
      </c>
      <c r="G75" s="1483">
        <f>G76+G80</f>
        <v>0</v>
      </c>
      <c r="H75" s="1143">
        <f t="shared" si="13"/>
        <v>620</v>
      </c>
      <c r="I75" s="1472">
        <f>I76+I80</f>
        <v>620</v>
      </c>
      <c r="J75" s="1472">
        <f>J76+J80</f>
        <v>0</v>
      </c>
      <c r="K75" s="1472">
        <f>K76+K80</f>
        <v>0</v>
      </c>
      <c r="L75" s="1483">
        <f>L76+L80</f>
        <v>0</v>
      </c>
      <c r="M75" s="1143">
        <f t="shared" si="14"/>
        <v>250.3</v>
      </c>
      <c r="N75" s="1472">
        <f>N76+N80</f>
        <v>250.3</v>
      </c>
      <c r="O75" s="1472">
        <f>O76+O80</f>
        <v>0</v>
      </c>
      <c r="P75" s="1472">
        <f>P76+P80</f>
        <v>0</v>
      </c>
      <c r="Q75" s="1483">
        <f>Q76+Q80</f>
        <v>0</v>
      </c>
      <c r="R75" s="30"/>
      <c r="S75" s="800"/>
    </row>
    <row r="76" spans="1:19" ht="24" x14ac:dyDescent="0.25">
      <c r="A76" s="22" t="s">
        <v>40</v>
      </c>
      <c r="B76" s="1487" t="s">
        <v>768</v>
      </c>
      <c r="C76" s="1198">
        <f t="shared" si="12"/>
        <v>200</v>
      </c>
      <c r="D76" s="1488">
        <f>D77+D78+D79</f>
        <v>200</v>
      </c>
      <c r="E76" s="1488">
        <f>E77+E78+E79</f>
        <v>0</v>
      </c>
      <c r="F76" s="1488">
        <f>F77+F78+F79</f>
        <v>0</v>
      </c>
      <c r="G76" s="1489">
        <f>G77+G78+G79</f>
        <v>0</v>
      </c>
      <c r="H76" s="1198">
        <f t="shared" si="13"/>
        <v>200</v>
      </c>
      <c r="I76" s="1488">
        <f>I77+I78+I79</f>
        <v>200</v>
      </c>
      <c r="J76" s="1488">
        <f>J77+J78+J79</f>
        <v>0</v>
      </c>
      <c r="K76" s="1488">
        <f>K77+K78+K79</f>
        <v>0</v>
      </c>
      <c r="L76" s="1489">
        <f>L77+L78+L79</f>
        <v>0</v>
      </c>
      <c r="M76" s="1198">
        <f t="shared" si="14"/>
        <v>110.3</v>
      </c>
      <c r="N76" s="1488">
        <f>N77+N78+N79</f>
        <v>110.3</v>
      </c>
      <c r="O76" s="1488">
        <f>O77+O78+O79</f>
        <v>0</v>
      </c>
      <c r="P76" s="1488">
        <f>P77+P78+P79</f>
        <v>0</v>
      </c>
      <c r="Q76" s="1489">
        <f>Q77+Q78+Q79</f>
        <v>0</v>
      </c>
      <c r="R76" s="30"/>
      <c r="S76" s="800"/>
    </row>
    <row r="77" spans="1:19" ht="24" x14ac:dyDescent="0.25">
      <c r="A77" s="26" t="s">
        <v>769</v>
      </c>
      <c r="B77" s="110" t="s">
        <v>802</v>
      </c>
      <c r="C77" s="1198">
        <f t="shared" si="12"/>
        <v>60</v>
      </c>
      <c r="D77" s="1177">
        <v>60</v>
      </c>
      <c r="E77" s="1177"/>
      <c r="F77" s="1177"/>
      <c r="G77" s="1178"/>
      <c r="H77" s="1198">
        <f t="shared" si="13"/>
        <v>60</v>
      </c>
      <c r="I77" s="1177">
        <v>60</v>
      </c>
      <c r="J77" s="1177"/>
      <c r="K77" s="1177"/>
      <c r="L77" s="1178"/>
      <c r="M77" s="1198">
        <f t="shared" si="14"/>
        <v>0</v>
      </c>
      <c r="N77" s="1177"/>
      <c r="O77" s="1177"/>
      <c r="P77" s="1177"/>
      <c r="Q77" s="1178"/>
      <c r="R77" s="30"/>
      <c r="S77" s="800"/>
    </row>
    <row r="78" spans="1:19" ht="24" x14ac:dyDescent="0.25">
      <c r="A78" s="1498" t="s">
        <v>770</v>
      </c>
      <c r="B78" s="110" t="s">
        <v>564</v>
      </c>
      <c r="C78" s="1198">
        <f t="shared" si="12"/>
        <v>90</v>
      </c>
      <c r="D78" s="1177">
        <v>90</v>
      </c>
      <c r="E78" s="1177"/>
      <c r="F78" s="1177"/>
      <c r="G78" s="1178"/>
      <c r="H78" s="1198">
        <f t="shared" si="13"/>
        <v>90</v>
      </c>
      <c r="I78" s="1177">
        <v>90</v>
      </c>
      <c r="J78" s="1177"/>
      <c r="K78" s="1177"/>
      <c r="L78" s="1178"/>
      <c r="M78" s="1198">
        <f t="shared" si="14"/>
        <v>0</v>
      </c>
      <c r="N78" s="1177"/>
      <c r="O78" s="1177"/>
      <c r="P78" s="1177"/>
      <c r="Q78" s="1178"/>
      <c r="R78" s="30"/>
      <c r="S78" s="800"/>
    </row>
    <row r="79" spans="1:19" ht="60" x14ac:dyDescent="0.25">
      <c r="A79" s="1498" t="s">
        <v>771</v>
      </c>
      <c r="B79" s="110" t="s">
        <v>78</v>
      </c>
      <c r="C79" s="1198">
        <f t="shared" si="12"/>
        <v>50</v>
      </c>
      <c r="D79" s="1177">
        <v>50</v>
      </c>
      <c r="E79" s="1177"/>
      <c r="F79" s="1177"/>
      <c r="G79" s="1178"/>
      <c r="H79" s="1198">
        <f t="shared" si="13"/>
        <v>50</v>
      </c>
      <c r="I79" s="1177">
        <v>50</v>
      </c>
      <c r="J79" s="1177"/>
      <c r="K79" s="1177"/>
      <c r="L79" s="1178"/>
      <c r="M79" s="1198">
        <f t="shared" si="14"/>
        <v>110.3</v>
      </c>
      <c r="N79" s="1177">
        <v>110.3</v>
      </c>
      <c r="O79" s="1177"/>
      <c r="P79" s="1177"/>
      <c r="Q79" s="1178"/>
      <c r="R79" s="30"/>
      <c r="S79" s="800"/>
    </row>
    <row r="80" spans="1:19" ht="36" x14ac:dyDescent="0.25">
      <c r="A80" s="22" t="s">
        <v>35</v>
      </c>
      <c r="B80" s="1500" t="s">
        <v>166</v>
      </c>
      <c r="C80" s="1198">
        <f t="shared" si="12"/>
        <v>420</v>
      </c>
      <c r="D80" s="1501">
        <v>420</v>
      </c>
      <c r="E80" s="1177"/>
      <c r="F80" s="1177"/>
      <c r="G80" s="1178"/>
      <c r="H80" s="1198">
        <f t="shared" si="13"/>
        <v>420</v>
      </c>
      <c r="I80" s="1501">
        <v>420</v>
      </c>
      <c r="J80" s="1177"/>
      <c r="K80" s="1177"/>
      <c r="L80" s="1178"/>
      <c r="M80" s="1198">
        <f t="shared" si="14"/>
        <v>140</v>
      </c>
      <c r="N80" s="1501">
        <v>140</v>
      </c>
      <c r="O80" s="1177"/>
      <c r="P80" s="1177"/>
      <c r="Q80" s="1178"/>
      <c r="R80" s="43"/>
      <c r="S80" s="800"/>
    </row>
    <row r="81" spans="1:19" ht="27.75" customHeight="1" thickBot="1" x14ac:dyDescent="0.3">
      <c r="A81" s="904"/>
      <c r="B81" s="1481" t="s">
        <v>131</v>
      </c>
      <c r="C81" s="1004">
        <f t="shared" si="12"/>
        <v>3075.6</v>
      </c>
      <c r="D81" s="1175">
        <f>D21+D33+D37+D44+D66</f>
        <v>2875.6</v>
      </c>
      <c r="E81" s="1175">
        <f>E21+E33+E37+E44+E66</f>
        <v>200</v>
      </c>
      <c r="F81" s="1175">
        <f>F21+F33+F37+F44+F66</f>
        <v>0</v>
      </c>
      <c r="G81" s="1176">
        <f>G21+G33+G37+G44+G66</f>
        <v>0</v>
      </c>
      <c r="H81" s="1004">
        <f t="shared" si="13"/>
        <v>3513.5</v>
      </c>
      <c r="I81" s="1175">
        <f>I21+I33+I37+I44+I66</f>
        <v>3313.5</v>
      </c>
      <c r="J81" s="1175">
        <f>J21+J33+J37+J44+J66</f>
        <v>200</v>
      </c>
      <c r="K81" s="1175">
        <f>K21+K33+K37+K44+K66</f>
        <v>0</v>
      </c>
      <c r="L81" s="1176">
        <f>L21+L33+L37+L44+L66</f>
        <v>0</v>
      </c>
      <c r="M81" s="1004">
        <f t="shared" si="14"/>
        <v>1595.6</v>
      </c>
      <c r="N81" s="1175">
        <f>N21+N33+N37+N44+N66</f>
        <v>1595.6</v>
      </c>
      <c r="O81" s="1175">
        <f>O21+O33+O37+O44+O66</f>
        <v>0</v>
      </c>
      <c r="P81" s="1175">
        <f>P21+P33+P37+P44+P66</f>
        <v>0</v>
      </c>
      <c r="Q81" s="1176">
        <f>Q21+Q33+Q37+Q44+Q66</f>
        <v>0</v>
      </c>
      <c r="R81" s="914">
        <f>M81/C81*100</f>
        <v>51.879308102484067</v>
      </c>
      <c r="S81" s="800"/>
    </row>
    <row r="82" spans="1:19" ht="30" customHeight="1" x14ac:dyDescent="0.25">
      <c r="A82" s="1866" t="s">
        <v>730</v>
      </c>
      <c r="B82" s="1867"/>
      <c r="C82" s="1867"/>
      <c r="D82" s="1867"/>
      <c r="E82" s="1867"/>
      <c r="F82" s="1867"/>
      <c r="G82" s="1867"/>
      <c r="H82" s="1867"/>
      <c r="I82" s="1867"/>
      <c r="J82" s="1867"/>
      <c r="K82" s="1867"/>
      <c r="L82" s="1867"/>
      <c r="M82" s="1867"/>
      <c r="N82" s="1867"/>
      <c r="O82" s="1867"/>
      <c r="P82" s="1867"/>
      <c r="Q82" s="1867"/>
      <c r="R82" s="1868"/>
      <c r="S82" s="1293" t="s">
        <v>364</v>
      </c>
    </row>
    <row r="83" spans="1:19" ht="24" x14ac:dyDescent="0.25">
      <c r="A83" s="46" t="s">
        <v>167</v>
      </c>
      <c r="B83" s="1296" t="s">
        <v>629</v>
      </c>
      <c r="C83" s="1092">
        <f>SUM(D83:G83)</f>
        <v>82138.950000000012</v>
      </c>
      <c r="D83" s="1451">
        <f>SUM(D84:D86)</f>
        <v>82138.950000000012</v>
      </c>
      <c r="E83" s="1090">
        <f>SUM(E84:E86)</f>
        <v>0</v>
      </c>
      <c r="F83" s="1090">
        <f>SUM(F84:F86)</f>
        <v>0</v>
      </c>
      <c r="G83" s="1094">
        <f>SUM(G84:G86)</f>
        <v>0</v>
      </c>
      <c r="H83" s="1092">
        <f>SUM(I83:L83)</f>
        <v>85090</v>
      </c>
      <c r="I83" s="1090">
        <f>SUM(I84:I86)</f>
        <v>85090</v>
      </c>
      <c r="J83" s="1090">
        <f>SUM(J84:J86)</f>
        <v>0</v>
      </c>
      <c r="K83" s="1090">
        <f>SUM(K84:K86)</f>
        <v>0</v>
      </c>
      <c r="L83" s="1094">
        <f>SUM(L84:L86)</f>
        <v>0</v>
      </c>
      <c r="M83" s="1092">
        <f>SUM(N83:Q83)</f>
        <v>17530.099999999999</v>
      </c>
      <c r="N83" s="1090">
        <f>SUM(N84:N86)</f>
        <v>17530.099999999999</v>
      </c>
      <c r="O83" s="1090">
        <f>SUM(O84:O86)</f>
        <v>0</v>
      </c>
      <c r="P83" s="1090">
        <f>SUM(P84:P86)</f>
        <v>0</v>
      </c>
      <c r="Q83" s="1094">
        <f>SUM(Q84:Q86)</f>
        <v>0</v>
      </c>
      <c r="R83" s="1297"/>
      <c r="S83" s="800"/>
    </row>
    <row r="84" spans="1:19" ht="48" x14ac:dyDescent="0.25">
      <c r="A84" s="336" t="s">
        <v>26</v>
      </c>
      <c r="B84" s="919" t="s">
        <v>647</v>
      </c>
      <c r="C84" s="923">
        <f>D84+E84+F84</f>
        <v>14795.6</v>
      </c>
      <c r="D84" s="799">
        <v>14795.6</v>
      </c>
      <c r="E84" s="799"/>
      <c r="F84" s="799"/>
      <c r="G84" s="933"/>
      <c r="H84" s="923">
        <f>I84+J84+K84</f>
        <v>14865.6</v>
      </c>
      <c r="I84" s="799">
        <v>14865.6</v>
      </c>
      <c r="J84" s="799"/>
      <c r="K84" s="799"/>
      <c r="L84" s="933"/>
      <c r="M84" s="923">
        <f>N84+O84+P84</f>
        <v>3853.7</v>
      </c>
      <c r="N84" s="799">
        <v>3853.7</v>
      </c>
      <c r="O84" s="799"/>
      <c r="P84" s="799"/>
      <c r="Q84" s="933"/>
      <c r="R84" s="930"/>
      <c r="S84" s="800"/>
    </row>
    <row r="85" spans="1:19" ht="36" x14ac:dyDescent="0.25">
      <c r="A85" s="336" t="s">
        <v>27</v>
      </c>
      <c r="B85" s="919" t="s">
        <v>648</v>
      </c>
      <c r="C85" s="1268">
        <f>D85+E85+F85</f>
        <v>28690.799999999999</v>
      </c>
      <c r="D85" s="1272">
        <v>28690.799999999999</v>
      </c>
      <c r="E85" s="799"/>
      <c r="F85" s="799"/>
      <c r="G85" s="933"/>
      <c r="H85" s="923">
        <f>I85+J85+K85</f>
        <v>31571.8</v>
      </c>
      <c r="I85" s="799">
        <v>31571.8</v>
      </c>
      <c r="J85" s="799"/>
      <c r="K85" s="799"/>
      <c r="L85" s="933"/>
      <c r="M85" s="923">
        <f>N85+O85+P85</f>
        <v>7876.8</v>
      </c>
      <c r="N85" s="799">
        <v>7876.8</v>
      </c>
      <c r="O85" s="799"/>
      <c r="P85" s="799"/>
      <c r="Q85" s="933"/>
      <c r="R85" s="930"/>
      <c r="S85" s="800"/>
    </row>
    <row r="86" spans="1:19" ht="48" x14ac:dyDescent="0.25">
      <c r="A86" s="336" t="s">
        <v>28</v>
      </c>
      <c r="B86" s="919" t="s">
        <v>331</v>
      </c>
      <c r="C86" s="923">
        <f>D86+E86+F86</f>
        <v>38652.550000000003</v>
      </c>
      <c r="D86" s="1272">
        <v>38652.550000000003</v>
      </c>
      <c r="E86" s="799"/>
      <c r="F86" s="799"/>
      <c r="G86" s="933"/>
      <c r="H86" s="923">
        <f>I86+J86+K86</f>
        <v>38652.6</v>
      </c>
      <c r="I86" s="799">
        <v>38652.6</v>
      </c>
      <c r="J86" s="799"/>
      <c r="K86" s="799"/>
      <c r="L86" s="933"/>
      <c r="M86" s="923">
        <f>N86+O86+P86</f>
        <v>5799.6</v>
      </c>
      <c r="N86" s="799">
        <v>5799.6</v>
      </c>
      <c r="O86" s="799"/>
      <c r="P86" s="799"/>
      <c r="Q86" s="933"/>
      <c r="R86" s="930"/>
      <c r="S86" s="800"/>
    </row>
    <row r="87" spans="1:19" ht="24" x14ac:dyDescent="0.25">
      <c r="A87" s="46" t="s">
        <v>168</v>
      </c>
      <c r="B87" s="1296" t="s">
        <v>638</v>
      </c>
      <c r="C87" s="1307">
        <f t="shared" ref="C87:C101" si="15">SUM(D87:G87)</f>
        <v>246448.70000000004</v>
      </c>
      <c r="D87" s="1090">
        <f>SUM(D88:D94)</f>
        <v>0</v>
      </c>
      <c r="E87" s="1090">
        <f>SUM(E88:E94)</f>
        <v>239222.60000000003</v>
      </c>
      <c r="F87" s="1090">
        <f>SUM(F88:F94)</f>
        <v>7226.1</v>
      </c>
      <c r="G87" s="1090">
        <f>SUM(G88:G94)</f>
        <v>0</v>
      </c>
      <c r="H87" s="1092">
        <f t="shared" ref="H87:H97" si="16">SUM(I87:L87)</f>
        <v>239992.23</v>
      </c>
      <c r="I87" s="1090">
        <f>SUM(I88:I94)</f>
        <v>0</v>
      </c>
      <c r="J87" s="1090">
        <f t="shared" ref="J87:Q87" si="17">SUM(J88:J94)</f>
        <v>232766.13</v>
      </c>
      <c r="K87" s="1090">
        <f t="shared" si="17"/>
        <v>7226.1</v>
      </c>
      <c r="L87" s="1090">
        <f t="shared" si="17"/>
        <v>0</v>
      </c>
      <c r="M87" s="1092">
        <f>SUM(N87:Q87)</f>
        <v>38039.900000000009</v>
      </c>
      <c r="N87" s="1090">
        <f t="shared" si="17"/>
        <v>0</v>
      </c>
      <c r="O87" s="1090">
        <f t="shared" si="17"/>
        <v>37441.100000000006</v>
      </c>
      <c r="P87" s="1090">
        <f t="shared" si="17"/>
        <v>0</v>
      </c>
      <c r="Q87" s="1090">
        <f t="shared" si="17"/>
        <v>598.79999999999995</v>
      </c>
      <c r="R87" s="1299"/>
      <c r="S87" s="800"/>
    </row>
    <row r="88" spans="1:19" ht="60" x14ac:dyDescent="0.25">
      <c r="A88" s="336" t="s">
        <v>34</v>
      </c>
      <c r="B88" s="919" t="s">
        <v>731</v>
      </c>
      <c r="C88" s="924">
        <f t="shared" si="15"/>
        <v>2079</v>
      </c>
      <c r="D88" s="799"/>
      <c r="E88" s="799">
        <v>2079</v>
      </c>
      <c r="F88" s="799"/>
      <c r="G88" s="933"/>
      <c r="H88" s="924">
        <f t="shared" si="16"/>
        <v>2079</v>
      </c>
      <c r="I88" s="799"/>
      <c r="J88" s="799">
        <v>2079</v>
      </c>
      <c r="K88" s="799"/>
      <c r="L88" s="933"/>
      <c r="M88" s="924">
        <f>SUM(N88:Q88)</f>
        <v>157</v>
      </c>
      <c r="N88" s="799"/>
      <c r="O88" s="799">
        <v>157</v>
      </c>
      <c r="P88" s="799"/>
      <c r="Q88" s="933"/>
      <c r="R88" s="1259"/>
      <c r="S88" s="800"/>
    </row>
    <row r="89" spans="1:19" ht="72" x14ac:dyDescent="0.25">
      <c r="A89" s="336" t="s">
        <v>115</v>
      </c>
      <c r="B89" s="919" t="s">
        <v>650</v>
      </c>
      <c r="C89" s="923">
        <f t="shared" si="15"/>
        <v>4479.1000000000004</v>
      </c>
      <c r="D89" s="799"/>
      <c r="E89" s="799">
        <v>4479.1000000000004</v>
      </c>
      <c r="F89" s="799"/>
      <c r="G89" s="933"/>
      <c r="H89" s="923">
        <f t="shared" si="16"/>
        <v>4479.1000000000004</v>
      </c>
      <c r="I89" s="799"/>
      <c r="J89" s="799">
        <v>4479.1000000000004</v>
      </c>
      <c r="K89" s="799"/>
      <c r="L89" s="933"/>
      <c r="M89" s="923">
        <f t="shared" ref="M89:M94" si="18">SUM(N89:Q89)</f>
        <v>664.7</v>
      </c>
      <c r="N89" s="799"/>
      <c r="O89" s="799">
        <v>664.7</v>
      </c>
      <c r="P89" s="799"/>
      <c r="Q89" s="933"/>
      <c r="R89" s="1258"/>
      <c r="S89" s="800"/>
    </row>
    <row r="90" spans="1:19" ht="84.75" customHeight="1" x14ac:dyDescent="0.25">
      <c r="A90" s="336" t="s">
        <v>116</v>
      </c>
      <c r="B90" s="919" t="s">
        <v>651</v>
      </c>
      <c r="C90" s="923">
        <f t="shared" si="15"/>
        <v>90957.3</v>
      </c>
      <c r="D90" s="799"/>
      <c r="E90" s="799">
        <v>90957.3</v>
      </c>
      <c r="F90" s="799"/>
      <c r="G90" s="933"/>
      <c r="H90" s="923">
        <f t="shared" si="16"/>
        <v>89819.33</v>
      </c>
      <c r="I90" s="799"/>
      <c r="J90" s="799">
        <v>89819.33</v>
      </c>
      <c r="K90" s="799"/>
      <c r="L90" s="933"/>
      <c r="M90" s="923">
        <f t="shared" si="18"/>
        <v>12609.5</v>
      </c>
      <c r="N90" s="799"/>
      <c r="O90" s="799">
        <v>12609.5</v>
      </c>
      <c r="P90" s="799"/>
      <c r="Q90" s="933"/>
      <c r="R90" s="930"/>
      <c r="S90" s="800"/>
    </row>
    <row r="91" spans="1:19" ht="84" x14ac:dyDescent="0.25">
      <c r="A91" s="336" t="s">
        <v>117</v>
      </c>
      <c r="B91" s="919" t="s">
        <v>803</v>
      </c>
      <c r="C91" s="923">
        <f t="shared" si="15"/>
        <v>131567.20000000001</v>
      </c>
      <c r="D91" s="799"/>
      <c r="E91" s="799">
        <v>131567.20000000001</v>
      </c>
      <c r="F91" s="799"/>
      <c r="G91" s="933"/>
      <c r="H91" s="923">
        <f t="shared" si="16"/>
        <v>126248.7</v>
      </c>
      <c r="I91" s="799"/>
      <c r="J91" s="799">
        <v>126248.7</v>
      </c>
      <c r="K91" s="799"/>
      <c r="L91" s="933"/>
      <c r="M91" s="923">
        <f t="shared" si="18"/>
        <v>21830.9</v>
      </c>
      <c r="N91" s="799"/>
      <c r="O91" s="799">
        <v>21830.9</v>
      </c>
      <c r="P91" s="799"/>
      <c r="Q91" s="933"/>
      <c r="R91" s="930"/>
      <c r="S91" s="800"/>
    </row>
    <row r="92" spans="1:19" ht="96" x14ac:dyDescent="0.25">
      <c r="A92" s="336" t="s">
        <v>118</v>
      </c>
      <c r="B92" s="919" t="s">
        <v>639</v>
      </c>
      <c r="C92" s="923">
        <f t="shared" si="15"/>
        <v>9240</v>
      </c>
      <c r="D92" s="799"/>
      <c r="E92" s="799">
        <v>9240</v>
      </c>
      <c r="F92" s="799"/>
      <c r="G92" s="933"/>
      <c r="H92" s="923">
        <f t="shared" si="16"/>
        <v>9240</v>
      </c>
      <c r="I92" s="799"/>
      <c r="J92" s="799">
        <v>9240</v>
      </c>
      <c r="K92" s="799"/>
      <c r="L92" s="933"/>
      <c r="M92" s="923">
        <f t="shared" si="18"/>
        <v>2045.3</v>
      </c>
      <c r="N92" s="799"/>
      <c r="O92" s="1102">
        <v>2045.3</v>
      </c>
      <c r="P92" s="799"/>
      <c r="Q92" s="933"/>
      <c r="R92" s="930"/>
      <c r="S92" s="800"/>
    </row>
    <row r="93" spans="1:19" ht="50.25" customHeight="1" x14ac:dyDescent="0.25">
      <c r="A93" s="336" t="s">
        <v>119</v>
      </c>
      <c r="B93" s="919" t="s">
        <v>652</v>
      </c>
      <c r="C93" s="923">
        <f t="shared" si="15"/>
        <v>900</v>
      </c>
      <c r="D93" s="799">
        <v>0</v>
      </c>
      <c r="E93" s="799">
        <v>900</v>
      </c>
      <c r="F93" s="799"/>
      <c r="G93" s="933"/>
      <c r="H93" s="923">
        <f t="shared" si="16"/>
        <v>900</v>
      </c>
      <c r="I93" s="799"/>
      <c r="J93" s="799">
        <v>900</v>
      </c>
      <c r="K93" s="799"/>
      <c r="L93" s="933"/>
      <c r="M93" s="923">
        <f t="shared" si="18"/>
        <v>133.69999999999999</v>
      </c>
      <c r="N93" s="799"/>
      <c r="O93" s="799">
        <v>133.69999999999999</v>
      </c>
      <c r="P93" s="799"/>
      <c r="Q93" s="933"/>
      <c r="R93" s="930"/>
      <c r="S93" s="800"/>
    </row>
    <row r="94" spans="1:19" ht="60" x14ac:dyDescent="0.25">
      <c r="A94" s="336" t="s">
        <v>120</v>
      </c>
      <c r="B94" s="919" t="s">
        <v>804</v>
      </c>
      <c r="C94" s="923">
        <f t="shared" si="15"/>
        <v>7226.1</v>
      </c>
      <c r="D94" s="799"/>
      <c r="E94" s="799"/>
      <c r="F94" s="799">
        <v>7226.1</v>
      </c>
      <c r="G94" s="933"/>
      <c r="H94" s="923">
        <f t="shared" si="16"/>
        <v>7226.1</v>
      </c>
      <c r="I94" s="799"/>
      <c r="J94" s="799"/>
      <c r="K94" s="799">
        <v>7226.1</v>
      </c>
      <c r="L94" s="933"/>
      <c r="M94" s="923">
        <f t="shared" si="18"/>
        <v>598.79999999999995</v>
      </c>
      <c r="N94" s="799"/>
      <c r="O94" s="799"/>
      <c r="P94" s="799"/>
      <c r="Q94" s="933">
        <v>598.79999999999995</v>
      </c>
      <c r="R94" s="930"/>
      <c r="S94" s="800"/>
    </row>
    <row r="95" spans="1:19" ht="24" x14ac:dyDescent="0.25">
      <c r="A95" s="1560" t="s">
        <v>394</v>
      </c>
      <c r="B95" s="902" t="s">
        <v>848</v>
      </c>
      <c r="C95" s="1452">
        <f t="shared" si="15"/>
        <v>4224</v>
      </c>
      <c r="D95" s="1453">
        <f>SUM(D96:D100)</f>
        <v>4224</v>
      </c>
      <c r="E95" s="1453">
        <f>SUM(E96:E100)</f>
        <v>0</v>
      </c>
      <c r="F95" s="1453">
        <f>SUM(F96:F100)</f>
        <v>0</v>
      </c>
      <c r="G95" s="1453">
        <f>SUM(G96:G100)</f>
        <v>0</v>
      </c>
      <c r="H95" s="1452">
        <f t="shared" si="16"/>
        <v>5081</v>
      </c>
      <c r="I95" s="1576">
        <f>SUM(I96:I100)</f>
        <v>5081</v>
      </c>
      <c r="J95" s="1453">
        <f>SUM(J96:J100)</f>
        <v>0</v>
      </c>
      <c r="K95" s="1453">
        <f>SUM(K96:K100)</f>
        <v>0</v>
      </c>
      <c r="L95" s="1453">
        <f>SUM(L96:L100)</f>
        <v>0</v>
      </c>
      <c r="M95" s="1455">
        <f t="shared" ref="M95:M102" si="19">SUM(N95:Q95)</f>
        <v>2622</v>
      </c>
      <c r="N95" s="1454">
        <f>SUM(N96:N100)</f>
        <v>2622</v>
      </c>
      <c r="O95" s="1454">
        <f>SUM(O96:O100)</f>
        <v>0</v>
      </c>
      <c r="P95" s="1454">
        <f>SUM(P96:P100)</f>
        <v>0</v>
      </c>
      <c r="Q95" s="1454">
        <f>SUM(Q96:Q100)</f>
        <v>0</v>
      </c>
      <c r="R95" s="1456"/>
      <c r="S95" s="800"/>
    </row>
    <row r="96" spans="1:19" ht="36" x14ac:dyDescent="0.25">
      <c r="A96" s="336" t="s">
        <v>40</v>
      </c>
      <c r="B96" s="919" t="s">
        <v>654</v>
      </c>
      <c r="C96" s="1268">
        <f t="shared" si="15"/>
        <v>0</v>
      </c>
      <c r="D96" s="1272">
        <v>0</v>
      </c>
      <c r="E96" s="799"/>
      <c r="F96" s="799"/>
      <c r="G96" s="933"/>
      <c r="H96" s="1271">
        <f t="shared" si="16"/>
        <v>500</v>
      </c>
      <c r="I96" s="1272">
        <v>500</v>
      </c>
      <c r="J96" s="799"/>
      <c r="K96" s="799"/>
      <c r="L96" s="933"/>
      <c r="M96" s="923">
        <f t="shared" si="19"/>
        <v>0</v>
      </c>
      <c r="N96" s="799"/>
      <c r="O96" s="799"/>
      <c r="P96" s="799"/>
      <c r="Q96" s="933"/>
      <c r="R96" s="927"/>
      <c r="S96" s="800"/>
    </row>
    <row r="97" spans="1:19" ht="36" x14ac:dyDescent="0.25">
      <c r="A97" s="336" t="s">
        <v>35</v>
      </c>
      <c r="B97" s="919" t="s">
        <v>805</v>
      </c>
      <c r="C97" s="1268">
        <f t="shared" si="15"/>
        <v>0</v>
      </c>
      <c r="D97" s="1272">
        <v>0</v>
      </c>
      <c r="E97" s="799"/>
      <c r="F97" s="799"/>
      <c r="G97" s="933"/>
      <c r="H97" s="1271">
        <f t="shared" si="16"/>
        <v>357</v>
      </c>
      <c r="I97" s="1272">
        <v>357</v>
      </c>
      <c r="J97" s="799"/>
      <c r="K97" s="799"/>
      <c r="L97" s="933"/>
      <c r="M97" s="923">
        <f t="shared" si="19"/>
        <v>0</v>
      </c>
      <c r="N97" s="799"/>
      <c r="O97" s="799"/>
      <c r="P97" s="799"/>
      <c r="Q97" s="933"/>
      <c r="R97" s="927"/>
      <c r="S97" s="800"/>
    </row>
    <row r="98" spans="1:19" ht="24" x14ac:dyDescent="0.25">
      <c r="A98" s="336" t="s">
        <v>41</v>
      </c>
      <c r="B98" s="919" t="s">
        <v>732</v>
      </c>
      <c r="C98" s="1268">
        <f t="shared" si="15"/>
        <v>4000</v>
      </c>
      <c r="D98" s="1272">
        <v>4000</v>
      </c>
      <c r="E98" s="799"/>
      <c r="F98" s="799"/>
      <c r="G98" s="933"/>
      <c r="H98" s="1271">
        <f>I98</f>
        <v>4000</v>
      </c>
      <c r="I98" s="1272">
        <v>4000</v>
      </c>
      <c r="J98" s="799"/>
      <c r="K98" s="799"/>
      <c r="L98" s="933"/>
      <c r="M98" s="923">
        <f t="shared" si="19"/>
        <v>2225.4</v>
      </c>
      <c r="N98" s="799">
        <v>2225.4</v>
      </c>
      <c r="O98" s="799"/>
      <c r="P98" s="799"/>
      <c r="Q98" s="933"/>
      <c r="R98" s="927"/>
      <c r="S98" s="800"/>
    </row>
    <row r="99" spans="1:19" ht="24" x14ac:dyDescent="0.25">
      <c r="A99" s="336" t="s">
        <v>42</v>
      </c>
      <c r="B99" s="919" t="s">
        <v>733</v>
      </c>
      <c r="C99" s="1268">
        <f t="shared" si="15"/>
        <v>0</v>
      </c>
      <c r="D99" s="1272"/>
      <c r="E99" s="799"/>
      <c r="F99" s="799"/>
      <c r="G99" s="1100"/>
      <c r="H99" s="1271">
        <f>I99</f>
        <v>0</v>
      </c>
      <c r="I99" s="1272">
        <v>0</v>
      </c>
      <c r="J99" s="799"/>
      <c r="K99" s="799"/>
      <c r="L99" s="1100"/>
      <c r="M99" s="923">
        <f t="shared" si="19"/>
        <v>356.2</v>
      </c>
      <c r="N99" s="799">
        <v>356.2</v>
      </c>
      <c r="O99" s="799"/>
      <c r="P99" s="799"/>
      <c r="Q99" s="1100"/>
      <c r="R99" s="927"/>
      <c r="S99" s="800"/>
    </row>
    <row r="100" spans="1:19" ht="24" x14ac:dyDescent="0.25">
      <c r="A100" s="336" t="s">
        <v>138</v>
      </c>
      <c r="B100" s="919" t="s">
        <v>734</v>
      </c>
      <c r="C100" s="1268">
        <f t="shared" si="15"/>
        <v>224</v>
      </c>
      <c r="D100" s="1272">
        <v>224</v>
      </c>
      <c r="E100" s="799"/>
      <c r="F100" s="799"/>
      <c r="G100" s="1100"/>
      <c r="H100" s="1271">
        <f>I100</f>
        <v>224</v>
      </c>
      <c r="I100" s="1272">
        <v>224</v>
      </c>
      <c r="J100" s="799"/>
      <c r="K100" s="799"/>
      <c r="L100" s="1100"/>
      <c r="M100" s="923">
        <f t="shared" si="19"/>
        <v>40.4</v>
      </c>
      <c r="N100" s="799">
        <v>40.4</v>
      </c>
      <c r="O100" s="799"/>
      <c r="P100" s="799"/>
      <c r="Q100" s="1100"/>
      <c r="R100" s="927"/>
      <c r="S100" s="800"/>
    </row>
    <row r="101" spans="1:19" x14ac:dyDescent="0.25">
      <c r="A101" s="46" t="s">
        <v>735</v>
      </c>
      <c r="B101" s="1296" t="s">
        <v>677</v>
      </c>
      <c r="C101" s="1452">
        <f t="shared" si="15"/>
        <v>5561.1</v>
      </c>
      <c r="D101" s="1451">
        <f>D102</f>
        <v>3400</v>
      </c>
      <c r="E101" s="1451">
        <f>E102</f>
        <v>2161.1</v>
      </c>
      <c r="F101" s="1451">
        <f>F102</f>
        <v>0</v>
      </c>
      <c r="G101" s="1451">
        <f>G102</f>
        <v>0</v>
      </c>
      <c r="H101" s="1452">
        <f>SUM(I101:L101)</f>
        <v>5561.1</v>
      </c>
      <c r="I101" s="1451">
        <f>I102</f>
        <v>3400</v>
      </c>
      <c r="J101" s="1451">
        <f>J102</f>
        <v>2161.1</v>
      </c>
      <c r="K101" s="1451">
        <f>K102</f>
        <v>0</v>
      </c>
      <c r="L101" s="1451">
        <f>L102</f>
        <v>0</v>
      </c>
      <c r="M101" s="1452">
        <f t="shared" si="19"/>
        <v>0</v>
      </c>
      <c r="N101" s="1451">
        <f>N102</f>
        <v>0</v>
      </c>
      <c r="O101" s="1451">
        <f>O102</f>
        <v>0</v>
      </c>
      <c r="P101" s="1451">
        <f>P102</f>
        <v>0</v>
      </c>
      <c r="Q101" s="1451">
        <f>Q102</f>
        <v>0</v>
      </c>
      <c r="R101" s="1456"/>
      <c r="S101" s="800"/>
    </row>
    <row r="102" spans="1:19" ht="36" x14ac:dyDescent="0.25">
      <c r="A102" s="336" t="s">
        <v>50</v>
      </c>
      <c r="B102" s="919" t="s">
        <v>806</v>
      </c>
      <c r="C102" s="1268">
        <f>D102+E102+F102+G102</f>
        <v>5561.1</v>
      </c>
      <c r="D102" s="1272">
        <v>3400</v>
      </c>
      <c r="E102" s="799">
        <v>2161.1</v>
      </c>
      <c r="F102" s="799"/>
      <c r="G102" s="1100"/>
      <c r="H102" s="1531">
        <f>SUM(I102:L102)</f>
        <v>5561.1</v>
      </c>
      <c r="I102" s="1272">
        <v>3400</v>
      </c>
      <c r="J102" s="799">
        <v>2161.1</v>
      </c>
      <c r="K102" s="799"/>
      <c r="L102" s="1100"/>
      <c r="M102" s="1531">
        <f t="shared" si="19"/>
        <v>0</v>
      </c>
      <c r="N102" s="799"/>
      <c r="O102" s="799"/>
      <c r="P102" s="799"/>
      <c r="Q102" s="1100"/>
      <c r="R102" s="927"/>
      <c r="S102" s="800"/>
    </row>
    <row r="103" spans="1:19" ht="24" x14ac:dyDescent="0.25">
      <c r="A103" s="46">
        <v>5</v>
      </c>
      <c r="B103" s="1296" t="s">
        <v>635</v>
      </c>
      <c r="C103" s="1307">
        <f>D103+E103+F103+G103</f>
        <v>8448</v>
      </c>
      <c r="D103" s="1451">
        <f>D104+D105+D106</f>
        <v>8448</v>
      </c>
      <c r="E103" s="1451">
        <f>E104+E105+E106</f>
        <v>0</v>
      </c>
      <c r="F103" s="1451">
        <f>F104+F105+F106</f>
        <v>0</v>
      </c>
      <c r="G103" s="1451">
        <f>G104+G105+G106</f>
        <v>0</v>
      </c>
      <c r="H103" s="1307">
        <f>I103+J103+K103+L103</f>
        <v>8492</v>
      </c>
      <c r="I103" s="1451">
        <f>I104+I105+I106</f>
        <v>8492</v>
      </c>
      <c r="J103" s="1451">
        <f>J104+J105+J106</f>
        <v>0</v>
      </c>
      <c r="K103" s="1451">
        <f>K104+K105+K106</f>
        <v>0</v>
      </c>
      <c r="L103" s="1451">
        <f>L104+L105+L106</f>
        <v>0</v>
      </c>
      <c r="M103" s="1307">
        <f>N103+O103+P103+Q103</f>
        <v>4358</v>
      </c>
      <c r="N103" s="1451">
        <f>N104+N105+N106</f>
        <v>4358</v>
      </c>
      <c r="O103" s="1451">
        <f>O104+O105+O106</f>
        <v>0</v>
      </c>
      <c r="P103" s="1451">
        <f>P104+P105+P106</f>
        <v>0</v>
      </c>
      <c r="Q103" s="1451">
        <f>Q104+Q105+Q106</f>
        <v>0</v>
      </c>
      <c r="R103" s="1456"/>
      <c r="S103" s="800"/>
    </row>
    <row r="104" spans="1:19" ht="48" x14ac:dyDescent="0.25">
      <c r="A104" s="1561" t="s">
        <v>62</v>
      </c>
      <c r="B104" s="918" t="s">
        <v>658</v>
      </c>
      <c r="C104" s="935">
        <f>D104+E104+F104+G104</f>
        <v>1260</v>
      </c>
      <c r="D104" s="464">
        <v>1260</v>
      </c>
      <c r="E104" s="1102"/>
      <c r="F104" s="1102"/>
      <c r="G104" s="1103"/>
      <c r="H104" s="578">
        <f>I104+J104+K104+L104</f>
        <v>1260</v>
      </c>
      <c r="I104" s="464">
        <v>1260</v>
      </c>
      <c r="J104" s="1102"/>
      <c r="K104" s="1102"/>
      <c r="L104" s="1103"/>
      <c r="M104" s="935">
        <f>N104+O104+P104+Q104</f>
        <v>212.1</v>
      </c>
      <c r="N104" s="464">
        <v>212.1</v>
      </c>
      <c r="O104" s="1102"/>
      <c r="P104" s="1102"/>
      <c r="Q104" s="1103"/>
      <c r="R104" s="1457"/>
      <c r="S104" s="800"/>
    </row>
    <row r="105" spans="1:19" ht="36" x14ac:dyDescent="0.25">
      <c r="A105" s="1561" t="s">
        <v>63</v>
      </c>
      <c r="B105" s="918" t="s">
        <v>636</v>
      </c>
      <c r="C105" s="935">
        <f>D105+E105+F105+G105</f>
        <v>7188</v>
      </c>
      <c r="D105" s="464">
        <v>7188</v>
      </c>
      <c r="E105" s="1102"/>
      <c r="F105" s="1102"/>
      <c r="G105" s="1103"/>
      <c r="H105" s="578">
        <f>I105+J105+K105+L105</f>
        <v>7232</v>
      </c>
      <c r="I105" s="464">
        <v>7232</v>
      </c>
      <c r="J105" s="1102"/>
      <c r="K105" s="1102"/>
      <c r="L105" s="1103"/>
      <c r="M105" s="935">
        <f>N105+O105+P105+Q105</f>
        <v>4145.8999999999996</v>
      </c>
      <c r="N105" s="464">
        <v>4145.8999999999996</v>
      </c>
      <c r="O105" s="1102"/>
      <c r="P105" s="1102"/>
      <c r="Q105" s="1103"/>
      <c r="R105" s="1457"/>
      <c r="S105" s="800"/>
    </row>
    <row r="106" spans="1:19" ht="24" x14ac:dyDescent="0.25">
      <c r="A106" s="336" t="s">
        <v>64</v>
      </c>
      <c r="B106" s="918" t="s">
        <v>637</v>
      </c>
      <c r="C106" s="935">
        <f>D106+E106+F106+G106</f>
        <v>0</v>
      </c>
      <c r="D106" s="1272">
        <v>0</v>
      </c>
      <c r="E106" s="799"/>
      <c r="F106" s="799"/>
      <c r="G106" s="1100"/>
      <c r="H106" s="935">
        <f>I106+J106+K106+L106</f>
        <v>0</v>
      </c>
      <c r="I106" s="1272"/>
      <c r="J106" s="799"/>
      <c r="K106" s="799"/>
      <c r="L106" s="1100"/>
      <c r="M106" s="935">
        <f>N106+O106+P106+Q106</f>
        <v>0</v>
      </c>
      <c r="N106" s="1272"/>
      <c r="O106" s="799"/>
      <c r="P106" s="799"/>
      <c r="Q106" s="1100"/>
      <c r="R106" s="927"/>
      <c r="S106" s="800"/>
    </row>
    <row r="107" spans="1:19" ht="60" x14ac:dyDescent="0.25">
      <c r="A107" s="46" t="s">
        <v>543</v>
      </c>
      <c r="B107" s="1296" t="s">
        <v>807</v>
      </c>
      <c r="C107" s="1092">
        <f>SUM(D107:G107)</f>
        <v>291.10000000000002</v>
      </c>
      <c r="D107" s="1451">
        <v>124.4</v>
      </c>
      <c r="E107" s="1090">
        <v>166.7</v>
      </c>
      <c r="F107" s="1090">
        <v>0</v>
      </c>
      <c r="G107" s="1142">
        <v>0</v>
      </c>
      <c r="H107" s="1092">
        <f>SUM(I107:L107)</f>
        <v>291.10000000000002</v>
      </c>
      <c r="I107" s="1451">
        <v>124.4</v>
      </c>
      <c r="J107" s="1090">
        <v>166.7</v>
      </c>
      <c r="K107" s="1090">
        <v>0</v>
      </c>
      <c r="L107" s="1142">
        <v>0</v>
      </c>
      <c r="M107" s="1092">
        <f>SUM(N107:Q107)</f>
        <v>0</v>
      </c>
      <c r="N107" s="1451">
        <v>0</v>
      </c>
      <c r="O107" s="1090">
        <v>0</v>
      </c>
      <c r="P107" s="1090">
        <v>0</v>
      </c>
      <c r="Q107" s="1142">
        <v>0</v>
      </c>
      <c r="R107" s="1456"/>
      <c r="S107" s="800"/>
    </row>
    <row r="108" spans="1:19" ht="24" x14ac:dyDescent="0.25">
      <c r="A108" s="46" t="s">
        <v>544</v>
      </c>
      <c r="B108" s="1296" t="s">
        <v>736</v>
      </c>
      <c r="C108" s="1092">
        <f t="shared" ref="C108:C118" si="20">SUM(D108:G108)</f>
        <v>3731.8</v>
      </c>
      <c r="D108" s="1451">
        <v>2000</v>
      </c>
      <c r="E108" s="1451">
        <v>1731.8</v>
      </c>
      <c r="F108" s="1451"/>
      <c r="G108" s="1458"/>
      <c r="H108" s="1092">
        <f t="shared" ref="H108:H118" si="21">SUM(I108:L108)</f>
        <v>3001.8</v>
      </c>
      <c r="I108" s="1451">
        <v>2000</v>
      </c>
      <c r="J108" s="1451">
        <v>1001.8</v>
      </c>
      <c r="K108" s="1090"/>
      <c r="L108" s="1094"/>
      <c r="M108" s="1092">
        <f t="shared" ref="M108:M118" si="22">SUM(N108:Q108)</f>
        <v>379.2</v>
      </c>
      <c r="N108" s="1090">
        <v>289.2</v>
      </c>
      <c r="O108" s="1090">
        <v>90</v>
      </c>
      <c r="P108" s="1090"/>
      <c r="Q108" s="1094"/>
      <c r="R108" s="1456"/>
      <c r="S108" s="800"/>
    </row>
    <row r="109" spans="1:19" ht="24" x14ac:dyDescent="0.25">
      <c r="A109" s="46" t="s">
        <v>545</v>
      </c>
      <c r="B109" s="1296" t="s">
        <v>381</v>
      </c>
      <c r="C109" s="1092">
        <f t="shared" si="20"/>
        <v>1384.6</v>
      </c>
      <c r="D109" s="1451">
        <v>868</v>
      </c>
      <c r="E109" s="1451">
        <v>516.6</v>
      </c>
      <c r="F109" s="1451"/>
      <c r="G109" s="1458"/>
      <c r="H109" s="1092">
        <f t="shared" si="21"/>
        <v>1384.6</v>
      </c>
      <c r="I109" s="1451">
        <v>868</v>
      </c>
      <c r="J109" s="1451">
        <v>516.6</v>
      </c>
      <c r="K109" s="1090"/>
      <c r="L109" s="1094"/>
      <c r="M109" s="1092">
        <f t="shared" si="22"/>
        <v>261</v>
      </c>
      <c r="N109" s="1090">
        <v>230</v>
      </c>
      <c r="O109" s="1090">
        <v>31</v>
      </c>
      <c r="P109" s="1090"/>
      <c r="Q109" s="1094"/>
      <c r="R109" s="1456"/>
      <c r="S109" s="800"/>
    </row>
    <row r="110" spans="1:19" ht="24" x14ac:dyDescent="0.25">
      <c r="A110" s="46" t="s">
        <v>737</v>
      </c>
      <c r="B110" s="1296" t="s">
        <v>683</v>
      </c>
      <c r="C110" s="1092">
        <f t="shared" si="20"/>
        <v>752.9</v>
      </c>
      <c r="D110" s="1451">
        <v>678</v>
      </c>
      <c r="E110" s="1451">
        <v>74.900000000000006</v>
      </c>
      <c r="F110" s="1451"/>
      <c r="G110" s="1459"/>
      <c r="H110" s="1092">
        <f t="shared" si="21"/>
        <v>752.9</v>
      </c>
      <c r="I110" s="1451">
        <v>678</v>
      </c>
      <c r="J110" s="1451">
        <v>74.900000000000006</v>
      </c>
      <c r="K110" s="1090"/>
      <c r="L110" s="1142"/>
      <c r="M110" s="1092">
        <f t="shared" si="22"/>
        <v>148.6</v>
      </c>
      <c r="N110" s="1090">
        <v>148.6</v>
      </c>
      <c r="O110" s="1090"/>
      <c r="P110" s="1090"/>
      <c r="Q110" s="1142"/>
      <c r="R110" s="1456"/>
      <c r="S110" s="800"/>
    </row>
    <row r="111" spans="1:19" ht="84" x14ac:dyDescent="0.25">
      <c r="A111" s="46" t="s">
        <v>738</v>
      </c>
      <c r="B111" s="1296" t="s">
        <v>808</v>
      </c>
      <c r="C111" s="1092">
        <f t="shared" si="20"/>
        <v>1666.6</v>
      </c>
      <c r="D111" s="1451">
        <v>0</v>
      </c>
      <c r="E111" s="1451">
        <v>1666.6</v>
      </c>
      <c r="F111" s="1451"/>
      <c r="G111" s="1459"/>
      <c r="H111" s="1092">
        <f t="shared" si="21"/>
        <v>1738</v>
      </c>
      <c r="I111" s="1451"/>
      <c r="J111" s="1451">
        <v>1738</v>
      </c>
      <c r="K111" s="1090"/>
      <c r="L111" s="1142"/>
      <c r="M111" s="1092">
        <f t="shared" si="22"/>
        <v>0</v>
      </c>
      <c r="N111" s="1090"/>
      <c r="O111" s="1090"/>
      <c r="P111" s="1090"/>
      <c r="Q111" s="1142"/>
      <c r="R111" s="1456"/>
      <c r="S111" s="800"/>
    </row>
    <row r="112" spans="1:19" ht="24" x14ac:dyDescent="0.25">
      <c r="A112" s="46" t="s">
        <v>739</v>
      </c>
      <c r="B112" s="1296" t="s">
        <v>809</v>
      </c>
      <c r="C112" s="1092">
        <f t="shared" si="20"/>
        <v>5296.5999999999995</v>
      </c>
      <c r="D112" s="1451">
        <v>217.2</v>
      </c>
      <c r="E112" s="1451">
        <v>457.2</v>
      </c>
      <c r="F112" s="1451">
        <v>4622.2</v>
      </c>
      <c r="G112" s="1459"/>
      <c r="H112" s="1092">
        <f t="shared" si="21"/>
        <v>5296.5999999999995</v>
      </c>
      <c r="I112" s="1451">
        <v>217.2</v>
      </c>
      <c r="J112" s="1451">
        <v>457.2</v>
      </c>
      <c r="K112" s="1090">
        <v>4622.2</v>
      </c>
      <c r="L112" s="1142"/>
      <c r="M112" s="1092">
        <f t="shared" si="22"/>
        <v>0</v>
      </c>
      <c r="N112" s="1090"/>
      <c r="O112" s="1090"/>
      <c r="P112" s="1090"/>
      <c r="Q112" s="1142"/>
      <c r="R112" s="1456"/>
      <c r="S112" s="800"/>
    </row>
    <row r="113" spans="1:19" x14ac:dyDescent="0.25">
      <c r="A113" s="46" t="s">
        <v>740</v>
      </c>
      <c r="B113" s="1460" t="s">
        <v>741</v>
      </c>
      <c r="C113" s="1092">
        <f t="shared" si="20"/>
        <v>1714</v>
      </c>
      <c r="D113" s="1451">
        <v>84</v>
      </c>
      <c r="E113" s="1451">
        <v>1630</v>
      </c>
      <c r="F113" s="1451"/>
      <c r="G113" s="1459"/>
      <c r="H113" s="1092">
        <f t="shared" si="21"/>
        <v>1714</v>
      </c>
      <c r="I113" s="1451">
        <v>84</v>
      </c>
      <c r="J113" s="1451">
        <v>1630</v>
      </c>
      <c r="K113" s="1090"/>
      <c r="L113" s="1142"/>
      <c r="M113" s="1092">
        <f t="shared" si="22"/>
        <v>0</v>
      </c>
      <c r="N113" s="1090"/>
      <c r="O113" s="1090"/>
      <c r="P113" s="1090"/>
      <c r="Q113" s="1142"/>
      <c r="R113" s="1456"/>
      <c r="S113" s="800"/>
    </row>
    <row r="114" spans="1:19" ht="24" x14ac:dyDescent="0.25">
      <c r="A114" s="46" t="s">
        <v>742</v>
      </c>
      <c r="B114" s="1460" t="s">
        <v>743</v>
      </c>
      <c r="C114" s="1092">
        <f t="shared" si="20"/>
        <v>2692.1</v>
      </c>
      <c r="D114" s="1451">
        <v>110.4</v>
      </c>
      <c r="E114" s="1451">
        <v>51.7</v>
      </c>
      <c r="F114" s="1451">
        <v>2530</v>
      </c>
      <c r="G114" s="1459"/>
      <c r="H114" s="1092">
        <f t="shared" si="21"/>
        <v>2692.1</v>
      </c>
      <c r="I114" s="1451">
        <v>110.4</v>
      </c>
      <c r="J114" s="1451">
        <v>51.7</v>
      </c>
      <c r="K114" s="1090">
        <v>2530</v>
      </c>
      <c r="L114" s="1142"/>
      <c r="M114" s="1092">
        <f t="shared" si="22"/>
        <v>0</v>
      </c>
      <c r="N114" s="1090"/>
      <c r="O114" s="1090"/>
      <c r="P114" s="1090"/>
      <c r="Q114" s="1142"/>
      <c r="R114" s="1456"/>
      <c r="S114" s="800"/>
    </row>
    <row r="115" spans="1:19" ht="36" x14ac:dyDescent="0.25">
      <c r="A115" s="46" t="s">
        <v>744</v>
      </c>
      <c r="B115" s="1460" t="s">
        <v>810</v>
      </c>
      <c r="C115" s="1092">
        <f t="shared" si="20"/>
        <v>1570.7</v>
      </c>
      <c r="D115" s="1451">
        <v>64.400000000000006</v>
      </c>
      <c r="E115" s="1451">
        <v>1506.3</v>
      </c>
      <c r="F115" s="1451"/>
      <c r="G115" s="1459"/>
      <c r="H115" s="1092">
        <f t="shared" si="21"/>
        <v>1570.6999999999998</v>
      </c>
      <c r="I115" s="1451">
        <v>64.400000000000006</v>
      </c>
      <c r="J115" s="1451">
        <v>30.2</v>
      </c>
      <c r="K115" s="1090">
        <v>1476.1</v>
      </c>
      <c r="L115" s="1142"/>
      <c r="M115" s="1092">
        <f t="shared" si="22"/>
        <v>0</v>
      </c>
      <c r="N115" s="1090"/>
      <c r="O115" s="1090"/>
      <c r="P115" s="1090"/>
      <c r="Q115" s="1142"/>
      <c r="R115" s="1456"/>
      <c r="S115" s="800"/>
    </row>
    <row r="116" spans="1:19" ht="36" x14ac:dyDescent="0.25">
      <c r="A116" s="46">
        <v>15</v>
      </c>
      <c r="B116" s="1460" t="s">
        <v>849</v>
      </c>
      <c r="C116" s="1092">
        <f t="shared" si="20"/>
        <v>0</v>
      </c>
      <c r="D116" s="1451">
        <v>0</v>
      </c>
      <c r="E116" s="1451"/>
      <c r="F116" s="1451"/>
      <c r="G116" s="1459"/>
      <c r="H116" s="1092">
        <f t="shared" si="21"/>
        <v>535.80999999999995</v>
      </c>
      <c r="I116" s="1451">
        <v>22.01</v>
      </c>
      <c r="J116" s="1451">
        <v>513.79999999999995</v>
      </c>
      <c r="K116" s="1090"/>
      <c r="L116" s="1142"/>
      <c r="M116" s="1092">
        <f t="shared" si="22"/>
        <v>0</v>
      </c>
      <c r="N116" s="1090">
        <v>0</v>
      </c>
      <c r="O116" s="1090"/>
      <c r="P116" s="1090"/>
      <c r="Q116" s="1142"/>
      <c r="R116" s="1456"/>
      <c r="S116" s="800"/>
    </row>
    <row r="117" spans="1:19" ht="24.75" customHeight="1" x14ac:dyDescent="0.25">
      <c r="A117" s="1577">
        <v>16</v>
      </c>
      <c r="B117" s="1578" t="s">
        <v>850</v>
      </c>
      <c r="C117" s="1092">
        <f t="shared" si="20"/>
        <v>0</v>
      </c>
      <c r="D117" s="1579"/>
      <c r="E117" s="1579"/>
      <c r="F117" s="1579"/>
      <c r="G117" s="1580"/>
      <c r="H117" s="1092">
        <f t="shared" si="21"/>
        <v>2606.89</v>
      </c>
      <c r="I117" s="1579">
        <v>106.89</v>
      </c>
      <c r="J117" s="1579">
        <v>2500</v>
      </c>
      <c r="K117" s="1157"/>
      <c r="L117" s="1581"/>
      <c r="M117" s="1092">
        <f t="shared" si="22"/>
        <v>0</v>
      </c>
      <c r="N117" s="1157"/>
      <c r="O117" s="1157"/>
      <c r="P117" s="1157"/>
      <c r="Q117" s="1581"/>
      <c r="R117" s="1582"/>
      <c r="S117" s="800"/>
    </row>
    <row r="118" spans="1:19" ht="37.5" customHeight="1" x14ac:dyDescent="0.25">
      <c r="A118" s="1577">
        <v>17</v>
      </c>
      <c r="B118" s="1578" t="s">
        <v>851</v>
      </c>
      <c r="C118" s="1092">
        <f t="shared" si="20"/>
        <v>0</v>
      </c>
      <c r="D118" s="1579"/>
      <c r="E118" s="1579"/>
      <c r="F118" s="1579"/>
      <c r="G118" s="1580"/>
      <c r="H118" s="1092">
        <f t="shared" si="21"/>
        <v>3304.3</v>
      </c>
      <c r="I118" s="1579">
        <v>135.5</v>
      </c>
      <c r="J118" s="1579">
        <v>3168.8</v>
      </c>
      <c r="K118" s="1157"/>
      <c r="L118" s="1581"/>
      <c r="M118" s="1092">
        <f t="shared" si="22"/>
        <v>0</v>
      </c>
      <c r="N118" s="1157"/>
      <c r="O118" s="1157"/>
      <c r="P118" s="1157"/>
      <c r="Q118" s="1581"/>
      <c r="R118" s="1582"/>
      <c r="S118" s="800"/>
    </row>
    <row r="119" spans="1:19" ht="28.5" customHeight="1" thickBot="1" x14ac:dyDescent="0.3">
      <c r="A119" s="1562"/>
      <c r="B119" s="922" t="s">
        <v>131</v>
      </c>
      <c r="C119" s="1461">
        <f>SUM(D119:G119)</f>
        <v>365921.15</v>
      </c>
      <c r="D119" s="1462">
        <f>D83+D87+D95+D101+D103+D107+D108+D109+D110+D111+D112+D113+D114+D115+D116+D117+D118</f>
        <v>102357.34999999999</v>
      </c>
      <c r="E119" s="1462">
        <f>E83+E87+E95+E101+E103+E107+E108+E109+E110+E111+E112+E113+E114+E115+E116+E117+E118</f>
        <v>249185.50000000006</v>
      </c>
      <c r="F119" s="1462">
        <f>F83+F87+F95+F101+F103+F107+F108+F109+F110+F111+F112+F113+F114+F115+F116+F117+F118</f>
        <v>14378.3</v>
      </c>
      <c r="G119" s="1462">
        <f>G83+G87+G95+G101+G103+G107+G108+G109+G110+G111+G112+G113+G114+G115+G116+G117+G118</f>
        <v>0</v>
      </c>
      <c r="H119" s="1461">
        <f>SUM(I119:L119)</f>
        <v>369105.13</v>
      </c>
      <c r="I119" s="1462">
        <f>I83+I87+I95+I101+I103+I107+I108+I109+I110+I111+I112+I113+I114+I115+I116+I117+I118</f>
        <v>106473.79999999997</v>
      </c>
      <c r="J119" s="1462">
        <f>J83+J87+J95+J101+J103+J107+J108+J109+J110+J111+J112+J113+J114+J115+J116+J117+J118</f>
        <v>246776.93000000002</v>
      </c>
      <c r="K119" s="1462">
        <f>K83+K87+K95+K101+K103+K107+K108+K109+K110+K111+K112+K113+K114+K115+K116+K117+K118</f>
        <v>15854.4</v>
      </c>
      <c r="L119" s="1462">
        <f>L83+L87+L95+L101+L103+L107+L108+L109+L110+L111+L112+L113+L114+L115+L116</f>
        <v>0</v>
      </c>
      <c r="M119" s="1461">
        <f>SUM(N119:Q119)</f>
        <v>63338.8</v>
      </c>
      <c r="N119" s="1462">
        <f>N83+N87+N95+N101+N103+N107+N108+N109+N110+N111+N112+N113+N114+N115+N116+N117+N118</f>
        <v>25177.899999999998</v>
      </c>
      <c r="O119" s="1462">
        <f>O83+O87+O95+O101+O103+O107+O108+O109+O110+O111+O112+O113+O114+O115+O116+O117+O118</f>
        <v>37562.100000000006</v>
      </c>
      <c r="P119" s="1462">
        <f>P83+P87+P95+P101+P103+P107+P108+P109+P110+P111+P112+P113+P114+P115+P116+P117+P118</f>
        <v>0</v>
      </c>
      <c r="Q119" s="1462">
        <f>Q83+Q87+Q95+Q101+Q103+Q107+Q108+Q109+Q110+Q111+Q112+Q113+Q114+Q115+Q116+Q117+Q118</f>
        <v>598.79999999999995</v>
      </c>
      <c r="R119" s="1462">
        <f>R83+R87+R95+R101+R103+R107+R108+R109+R111+R112+R113+R114+R115+R116</f>
        <v>0</v>
      </c>
      <c r="S119" s="800"/>
    </row>
    <row r="120" spans="1:19" ht="30" customHeight="1" thickBot="1" x14ac:dyDescent="0.3">
      <c r="A120" s="1866" t="s">
        <v>343</v>
      </c>
      <c r="B120" s="1867"/>
      <c r="C120" s="1867"/>
      <c r="D120" s="1867"/>
      <c r="E120" s="1867"/>
      <c r="F120" s="1867"/>
      <c r="G120" s="1867"/>
      <c r="H120" s="1867"/>
      <c r="I120" s="1867"/>
      <c r="J120" s="1867"/>
      <c r="K120" s="1867"/>
      <c r="L120" s="1867"/>
      <c r="M120" s="1867"/>
      <c r="N120" s="1867"/>
      <c r="O120" s="1867"/>
      <c r="P120" s="1867"/>
      <c r="Q120" s="1867"/>
      <c r="R120" s="1869"/>
      <c r="S120" s="1293" t="s">
        <v>364</v>
      </c>
    </row>
    <row r="121" spans="1:19" ht="36" x14ac:dyDescent="0.25">
      <c r="A121" s="1559" t="s">
        <v>167</v>
      </c>
      <c r="B121" s="1427" t="s">
        <v>451</v>
      </c>
      <c r="C121" s="1244">
        <v>0</v>
      </c>
      <c r="D121" s="1245">
        <v>0</v>
      </c>
      <c r="E121" s="1245">
        <v>0</v>
      </c>
      <c r="F121" s="1245">
        <v>0</v>
      </c>
      <c r="G121" s="1246">
        <v>0</v>
      </c>
      <c r="H121" s="1244">
        <v>0</v>
      </c>
      <c r="I121" s="1245">
        <v>0</v>
      </c>
      <c r="J121" s="1245">
        <v>0</v>
      </c>
      <c r="K121" s="1245">
        <v>0</v>
      </c>
      <c r="L121" s="1246">
        <v>0</v>
      </c>
      <c r="M121" s="1244">
        <v>0</v>
      </c>
      <c r="N121" s="1245">
        <v>0</v>
      </c>
      <c r="O121" s="1245">
        <v>0</v>
      </c>
      <c r="P121" s="1245">
        <v>0</v>
      </c>
      <c r="Q121" s="1246">
        <v>0</v>
      </c>
      <c r="R121" s="1290"/>
      <c r="S121" s="800"/>
    </row>
    <row r="122" spans="1:19" ht="36.75" x14ac:dyDescent="0.25">
      <c r="A122" s="1274" t="s">
        <v>168</v>
      </c>
      <c r="B122" s="1291" t="s">
        <v>453</v>
      </c>
      <c r="C122" s="1198">
        <v>0</v>
      </c>
      <c r="D122" s="1199">
        <v>0</v>
      </c>
      <c r="E122" s="1199">
        <v>0</v>
      </c>
      <c r="F122" s="1199">
        <v>0</v>
      </c>
      <c r="G122" s="1200">
        <v>0</v>
      </c>
      <c r="H122" s="1198">
        <v>0</v>
      </c>
      <c r="I122" s="1199">
        <v>0</v>
      </c>
      <c r="J122" s="1199">
        <v>0</v>
      </c>
      <c r="K122" s="1199">
        <v>0</v>
      </c>
      <c r="L122" s="1200">
        <v>0</v>
      </c>
      <c r="M122" s="1198">
        <v>0</v>
      </c>
      <c r="N122" s="1199">
        <v>0</v>
      </c>
      <c r="O122" s="1199">
        <v>0</v>
      </c>
      <c r="P122" s="1199">
        <v>0</v>
      </c>
      <c r="Q122" s="1200">
        <v>0</v>
      </c>
      <c r="R122" s="1292"/>
      <c r="S122" s="800"/>
    </row>
    <row r="123" spans="1:19" ht="36.75" x14ac:dyDescent="0.25">
      <c r="A123" s="324">
        <v>3</v>
      </c>
      <c r="B123" s="937" t="s">
        <v>456</v>
      </c>
      <c r="C123" s="1061">
        <f>SUM(D123:G123)</f>
        <v>150</v>
      </c>
      <c r="D123" s="795">
        <f>SUM(D124:D126)</f>
        <v>150</v>
      </c>
      <c r="E123" s="795">
        <f>SUM(E124:E126)</f>
        <v>0</v>
      </c>
      <c r="F123" s="795">
        <f>SUM(F124:F126)</f>
        <v>0</v>
      </c>
      <c r="G123" s="1076">
        <f>SUM(G124:G126)</f>
        <v>0</v>
      </c>
      <c r="H123" s="1061">
        <f>SUM(I123:L123)</f>
        <v>150</v>
      </c>
      <c r="I123" s="795">
        <f>SUM(I124:I126)</f>
        <v>150</v>
      </c>
      <c r="J123" s="795">
        <f>SUM(J124:J126)</f>
        <v>0</v>
      </c>
      <c r="K123" s="795">
        <f>SUM(K124:K126)</f>
        <v>0</v>
      </c>
      <c r="L123" s="1076">
        <f>SUM(L124:L126)</f>
        <v>0</v>
      </c>
      <c r="M123" s="1061">
        <f>SUM(N123:Q123)</f>
        <v>0</v>
      </c>
      <c r="N123" s="795">
        <f>SUM(N124:N126)</f>
        <v>0</v>
      </c>
      <c r="O123" s="795">
        <f>SUM(O124:O126)</f>
        <v>0</v>
      </c>
      <c r="P123" s="795">
        <f>SUM(P124:P126)</f>
        <v>0</v>
      </c>
      <c r="Q123" s="1076">
        <f>SUM(Q124:Q126)</f>
        <v>0</v>
      </c>
      <c r="R123" s="939"/>
      <c r="S123" s="800"/>
    </row>
    <row r="124" spans="1:19" ht="60.75" x14ac:dyDescent="0.25">
      <c r="A124" s="1552" t="s">
        <v>724</v>
      </c>
      <c r="B124" s="938" t="s">
        <v>812</v>
      </c>
      <c r="C124" s="1058">
        <f>D124+E124+F124</f>
        <v>100</v>
      </c>
      <c r="D124" s="794">
        <v>100</v>
      </c>
      <c r="E124" s="794"/>
      <c r="F124" s="794"/>
      <c r="G124" s="1075"/>
      <c r="H124" s="1058">
        <f>I124+J124+K124</f>
        <v>100</v>
      </c>
      <c r="I124" s="794">
        <v>100</v>
      </c>
      <c r="J124" s="794"/>
      <c r="K124" s="794"/>
      <c r="L124" s="1075"/>
      <c r="M124" s="1058">
        <f>N124+O124+P124</f>
        <v>0</v>
      </c>
      <c r="N124" s="794"/>
      <c r="O124" s="794"/>
      <c r="P124" s="794"/>
      <c r="Q124" s="1075"/>
      <c r="R124" s="940"/>
      <c r="S124" s="800"/>
    </row>
    <row r="125" spans="1:19" ht="60.75" x14ac:dyDescent="0.25">
      <c r="A125" s="118" t="s">
        <v>724</v>
      </c>
      <c r="B125" s="938" t="s">
        <v>458</v>
      </c>
      <c r="C125" s="1058">
        <f>D125</f>
        <v>40</v>
      </c>
      <c r="D125" s="794">
        <v>40</v>
      </c>
      <c r="E125" s="794"/>
      <c r="F125" s="794"/>
      <c r="G125" s="1075"/>
      <c r="H125" s="1058">
        <f>I125</f>
        <v>40</v>
      </c>
      <c r="I125" s="794">
        <v>40</v>
      </c>
      <c r="J125" s="794"/>
      <c r="K125" s="794"/>
      <c r="L125" s="1075"/>
      <c r="M125" s="1058">
        <f>N125</f>
        <v>0</v>
      </c>
      <c r="N125" s="794"/>
      <c r="O125" s="794"/>
      <c r="P125" s="794"/>
      <c r="Q125" s="1075"/>
      <c r="R125" s="940"/>
      <c r="S125" s="800"/>
    </row>
    <row r="126" spans="1:19" ht="36.75" x14ac:dyDescent="0.25">
      <c r="A126" s="118" t="s">
        <v>725</v>
      </c>
      <c r="B126" s="938" t="s">
        <v>460</v>
      </c>
      <c r="C126" s="1058">
        <f>D126</f>
        <v>10</v>
      </c>
      <c r="D126" s="794">
        <v>10</v>
      </c>
      <c r="E126" s="794"/>
      <c r="F126" s="794"/>
      <c r="G126" s="1075"/>
      <c r="H126" s="1058">
        <f>I126</f>
        <v>10</v>
      </c>
      <c r="I126" s="794">
        <v>10</v>
      </c>
      <c r="J126" s="794"/>
      <c r="K126" s="794"/>
      <c r="L126" s="1075"/>
      <c r="M126" s="1058">
        <f>N126</f>
        <v>0</v>
      </c>
      <c r="N126" s="794"/>
      <c r="O126" s="794"/>
      <c r="P126" s="794"/>
      <c r="Q126" s="1075"/>
      <c r="R126" s="940"/>
      <c r="S126" s="800"/>
    </row>
    <row r="127" spans="1:19" ht="15.75" thickBot="1" x14ac:dyDescent="0.3">
      <c r="A127" s="904"/>
      <c r="B127" s="922" t="s">
        <v>131</v>
      </c>
      <c r="C127" s="1004">
        <f>SUM(D127:G127)</f>
        <v>150</v>
      </c>
      <c r="D127" s="1175">
        <f>D121+D122+D123</f>
        <v>150</v>
      </c>
      <c r="E127" s="1175">
        <f>E121+E122+E123</f>
        <v>0</v>
      </c>
      <c r="F127" s="1175">
        <f>F121+F122+F123</f>
        <v>0</v>
      </c>
      <c r="G127" s="1175">
        <f>G121+G122+G123</f>
        <v>0</v>
      </c>
      <c r="H127" s="1004">
        <f>SUM(I127:L127)</f>
        <v>150</v>
      </c>
      <c r="I127" s="1175">
        <f>I121+I122+I123</f>
        <v>150</v>
      </c>
      <c r="J127" s="1175">
        <f>J121+J122+J123</f>
        <v>0</v>
      </c>
      <c r="K127" s="1175">
        <f>K121+K122+K123</f>
        <v>0</v>
      </c>
      <c r="L127" s="1175">
        <f>L121+L122+L123</f>
        <v>0</v>
      </c>
      <c r="M127" s="1004">
        <f>SUM(N127:Q127)</f>
        <v>0</v>
      </c>
      <c r="N127" s="1175">
        <f>N121+N122+N123</f>
        <v>0</v>
      </c>
      <c r="O127" s="1175">
        <f>O121+O122+O123</f>
        <v>0</v>
      </c>
      <c r="P127" s="1175">
        <f>P121+P122+P123</f>
        <v>0</v>
      </c>
      <c r="Q127" s="1175">
        <f>Q121+Q122+Q123</f>
        <v>0</v>
      </c>
      <c r="R127" s="941">
        <f>M127/C127*100</f>
        <v>0</v>
      </c>
      <c r="S127" s="800"/>
    </row>
    <row r="128" spans="1:19" ht="30" customHeight="1" thickBot="1" x14ac:dyDescent="0.3">
      <c r="A128" s="1870" t="s">
        <v>479</v>
      </c>
      <c r="B128" s="1871"/>
      <c r="C128" s="1871"/>
      <c r="D128" s="1871"/>
      <c r="E128" s="1871"/>
      <c r="F128" s="1871"/>
      <c r="G128" s="1871"/>
      <c r="H128" s="1871"/>
      <c r="I128" s="1871"/>
      <c r="J128" s="1871"/>
      <c r="K128" s="1871"/>
      <c r="L128" s="1871"/>
      <c r="M128" s="1871"/>
      <c r="N128" s="1871"/>
      <c r="O128" s="1871"/>
      <c r="P128" s="1871"/>
      <c r="Q128" s="1871"/>
      <c r="R128" s="1872"/>
      <c r="S128" s="1293" t="s">
        <v>364</v>
      </c>
    </row>
    <row r="129" spans="1:19" ht="60" x14ac:dyDescent="0.25">
      <c r="A129" s="1557">
        <v>1</v>
      </c>
      <c r="B129" s="1429" t="s">
        <v>813</v>
      </c>
      <c r="C129" s="1430">
        <f>SUM(D129:G129)</f>
        <v>606</v>
      </c>
      <c r="D129" s="1431">
        <f>D130+D131</f>
        <v>606</v>
      </c>
      <c r="E129" s="1431">
        <f>E130+E131</f>
        <v>0</v>
      </c>
      <c r="F129" s="1431">
        <f>F130+F131</f>
        <v>0</v>
      </c>
      <c r="G129" s="1431">
        <f>G130+G131</f>
        <v>0</v>
      </c>
      <c r="H129" s="1430">
        <f>SUM(I129:L129)</f>
        <v>426</v>
      </c>
      <c r="I129" s="1431">
        <f>I130+I131</f>
        <v>426</v>
      </c>
      <c r="J129" s="1431">
        <f>J130+J131</f>
        <v>0</v>
      </c>
      <c r="K129" s="1431">
        <f>K130+K131</f>
        <v>0</v>
      </c>
      <c r="L129" s="1431">
        <f>L130+L131</f>
        <v>0</v>
      </c>
      <c r="M129" s="1430">
        <f>SUM(N129:Q129)</f>
        <v>177.4</v>
      </c>
      <c r="N129" s="1431">
        <f>N130+N131</f>
        <v>177.4</v>
      </c>
      <c r="O129" s="1431">
        <f>O130+O131</f>
        <v>0</v>
      </c>
      <c r="P129" s="1431">
        <f>P130+P131</f>
        <v>0</v>
      </c>
      <c r="Q129" s="1431">
        <f>Q130+Q131</f>
        <v>0</v>
      </c>
      <c r="R129" s="1432"/>
      <c r="S129" s="800"/>
    </row>
    <row r="130" spans="1:19" ht="36" x14ac:dyDescent="0.25">
      <c r="A130" s="336" t="s">
        <v>26</v>
      </c>
      <c r="B130" s="209" t="s">
        <v>472</v>
      </c>
      <c r="C130" s="1187">
        <f>D130+E130+F130+G130</f>
        <v>446</v>
      </c>
      <c r="D130" s="1188">
        <v>446</v>
      </c>
      <c r="E130" s="1188"/>
      <c r="F130" s="1188"/>
      <c r="G130" s="1189"/>
      <c r="H130" s="1187">
        <f>I130+J130+K130+L130</f>
        <v>426</v>
      </c>
      <c r="I130" s="1188">
        <v>426</v>
      </c>
      <c r="J130" s="1188"/>
      <c r="K130" s="1188"/>
      <c r="L130" s="1189"/>
      <c r="M130" s="1187">
        <f>N130+O130+P130+Q130</f>
        <v>177.4</v>
      </c>
      <c r="N130" s="1188">
        <v>177.4</v>
      </c>
      <c r="O130" s="1188"/>
      <c r="P130" s="1188"/>
      <c r="Q130" s="1189"/>
      <c r="R130" s="949"/>
      <c r="S130" s="800"/>
    </row>
    <row r="131" spans="1:19" ht="36" x14ac:dyDescent="0.25">
      <c r="A131" s="1558" t="s">
        <v>27</v>
      </c>
      <c r="B131" s="209" t="s">
        <v>472</v>
      </c>
      <c r="C131" s="1187">
        <f>D131+E131+F131+G131</f>
        <v>160</v>
      </c>
      <c r="D131" s="1188">
        <v>160</v>
      </c>
      <c r="E131" s="1188"/>
      <c r="F131" s="1188"/>
      <c r="G131" s="1189"/>
      <c r="H131" s="1187">
        <f>I131+J131+K131+L131</f>
        <v>0</v>
      </c>
      <c r="I131" s="1188">
        <v>0</v>
      </c>
      <c r="J131" s="1188"/>
      <c r="K131" s="1188"/>
      <c r="L131" s="1189"/>
      <c r="M131" s="1187">
        <f>N131+O131+P131+Q131</f>
        <v>0</v>
      </c>
      <c r="N131" s="1188"/>
      <c r="O131" s="1188"/>
      <c r="P131" s="1188"/>
      <c r="Q131" s="1428"/>
      <c r="R131" s="949"/>
      <c r="S131" s="800"/>
    </row>
    <row r="132" spans="1:19" ht="60" x14ac:dyDescent="0.25">
      <c r="A132" s="1504">
        <v>2</v>
      </c>
      <c r="B132" s="1433" t="s">
        <v>473</v>
      </c>
      <c r="C132" s="1143">
        <f t="shared" ref="C132:C137" si="23">SUM(D132:G132)</f>
        <v>117.5</v>
      </c>
      <c r="D132" s="1434">
        <f>D133+D134</f>
        <v>77.5</v>
      </c>
      <c r="E132" s="1434">
        <f>E133+E134</f>
        <v>40</v>
      </c>
      <c r="F132" s="1434">
        <f>F133+F134</f>
        <v>0</v>
      </c>
      <c r="G132" s="1434">
        <f>G133+G134</f>
        <v>0</v>
      </c>
      <c r="H132" s="1143">
        <f t="shared" ref="H132:H137" si="24">SUM(I132:L132)</f>
        <v>219.4</v>
      </c>
      <c r="I132" s="1434">
        <f>I133+I134</f>
        <v>179.4</v>
      </c>
      <c r="J132" s="1434">
        <f>J133+J134</f>
        <v>40</v>
      </c>
      <c r="K132" s="1434">
        <f>K133+K134</f>
        <v>0</v>
      </c>
      <c r="L132" s="1434">
        <f>L133+L134</f>
        <v>0</v>
      </c>
      <c r="M132" s="1143">
        <f t="shared" ref="M132:M137" si="25">SUM(N132:Q132)</f>
        <v>154.30000000000001</v>
      </c>
      <c r="N132" s="1434">
        <f>N133+N134</f>
        <v>154.30000000000001</v>
      </c>
      <c r="O132" s="1434">
        <f>O133+O134</f>
        <v>0</v>
      </c>
      <c r="P132" s="1434">
        <f>P133+P134</f>
        <v>0</v>
      </c>
      <c r="Q132" s="1434">
        <f>Q133+Q134</f>
        <v>0</v>
      </c>
      <c r="R132" s="1436"/>
      <c r="S132" s="800"/>
    </row>
    <row r="133" spans="1:19" ht="48" x14ac:dyDescent="0.25">
      <c r="A133" s="261" t="s">
        <v>34</v>
      </c>
      <c r="B133" s="209" t="s">
        <v>475</v>
      </c>
      <c r="C133" s="1187">
        <f t="shared" si="23"/>
        <v>40.5</v>
      </c>
      <c r="D133" s="1065">
        <v>0.5</v>
      </c>
      <c r="E133" s="1065">
        <v>40</v>
      </c>
      <c r="F133" s="1065"/>
      <c r="G133" s="1180"/>
      <c r="H133" s="1187">
        <f t="shared" si="24"/>
        <v>81.599999999999994</v>
      </c>
      <c r="I133" s="1065">
        <v>41.6</v>
      </c>
      <c r="J133" s="1065">
        <v>40</v>
      </c>
      <c r="K133" s="1065"/>
      <c r="L133" s="1180"/>
      <c r="M133" s="1187">
        <f t="shared" si="25"/>
        <v>0</v>
      </c>
      <c r="N133" s="1065"/>
      <c r="O133" s="1065"/>
      <c r="P133" s="1065"/>
      <c r="Q133" s="1180"/>
      <c r="R133" s="950"/>
      <c r="S133" s="800"/>
    </row>
    <row r="134" spans="1:19" ht="60" x14ac:dyDescent="0.25">
      <c r="A134" s="261" t="s">
        <v>115</v>
      </c>
      <c r="B134" s="209" t="s">
        <v>474</v>
      </c>
      <c r="C134" s="1187">
        <f t="shared" si="23"/>
        <v>77</v>
      </c>
      <c r="D134" s="1065">
        <v>77</v>
      </c>
      <c r="E134" s="1065"/>
      <c r="F134" s="1065"/>
      <c r="G134" s="1180"/>
      <c r="H134" s="1187">
        <f t="shared" si="24"/>
        <v>137.80000000000001</v>
      </c>
      <c r="I134" s="1065">
        <v>137.80000000000001</v>
      </c>
      <c r="J134" s="1065"/>
      <c r="K134" s="1065"/>
      <c r="L134" s="1180"/>
      <c r="M134" s="1187">
        <f t="shared" si="25"/>
        <v>154.30000000000001</v>
      </c>
      <c r="N134" s="1065">
        <v>154.30000000000001</v>
      </c>
      <c r="O134" s="1065"/>
      <c r="P134" s="1065"/>
      <c r="Q134" s="1180"/>
      <c r="R134" s="950"/>
      <c r="S134" s="800"/>
    </row>
    <row r="135" spans="1:19" ht="48" x14ac:dyDescent="0.25">
      <c r="A135" s="1504">
        <v>3</v>
      </c>
      <c r="B135" s="1433" t="s">
        <v>476</v>
      </c>
      <c r="C135" s="1143">
        <f t="shared" si="23"/>
        <v>0.5</v>
      </c>
      <c r="D135" s="1434">
        <f>SUM(D136)</f>
        <v>0.5</v>
      </c>
      <c r="E135" s="1434">
        <f>SUM(E136)</f>
        <v>0</v>
      </c>
      <c r="F135" s="1434">
        <f>SUM(F136)</f>
        <v>0</v>
      </c>
      <c r="G135" s="1435">
        <f>SUM(G136)</f>
        <v>0</v>
      </c>
      <c r="H135" s="1143">
        <f t="shared" si="24"/>
        <v>0.5</v>
      </c>
      <c r="I135" s="1434">
        <f>SUM(I136)</f>
        <v>0.5</v>
      </c>
      <c r="J135" s="1434">
        <f>SUM(J136)</f>
        <v>0</v>
      </c>
      <c r="K135" s="1434">
        <f>SUM(K136)</f>
        <v>0</v>
      </c>
      <c r="L135" s="1435">
        <f>SUM(L136)</f>
        <v>0</v>
      </c>
      <c r="M135" s="1143">
        <f t="shared" si="25"/>
        <v>0</v>
      </c>
      <c r="N135" s="1434">
        <f>SUM(N136)</f>
        <v>0</v>
      </c>
      <c r="O135" s="1434">
        <f>SUM(O136)</f>
        <v>0</v>
      </c>
      <c r="P135" s="1434">
        <f>SUM(P136)</f>
        <v>0</v>
      </c>
      <c r="Q135" s="1435">
        <f>SUM(Q136)</f>
        <v>0</v>
      </c>
      <c r="R135" s="1436"/>
      <c r="S135" s="1437"/>
    </row>
    <row r="136" spans="1:19" ht="48" x14ac:dyDescent="0.25">
      <c r="A136" s="261" t="s">
        <v>40</v>
      </c>
      <c r="B136" s="209" t="s">
        <v>814</v>
      </c>
      <c r="C136" s="1187">
        <f t="shared" si="23"/>
        <v>0.5</v>
      </c>
      <c r="D136" s="1065">
        <v>0.5</v>
      </c>
      <c r="E136" s="1065"/>
      <c r="F136" s="1065"/>
      <c r="G136" s="1180"/>
      <c r="H136" s="1187">
        <f t="shared" si="24"/>
        <v>0.5</v>
      </c>
      <c r="I136" s="1065">
        <v>0.5</v>
      </c>
      <c r="J136" s="1065"/>
      <c r="K136" s="1065"/>
      <c r="L136" s="1180"/>
      <c r="M136" s="1187">
        <f t="shared" si="25"/>
        <v>0</v>
      </c>
      <c r="N136" s="1065"/>
      <c r="O136" s="1065"/>
      <c r="P136" s="1065"/>
      <c r="Q136" s="1180"/>
      <c r="R136" s="950"/>
      <c r="S136" s="800"/>
    </row>
    <row r="137" spans="1:19" ht="15.75" thickBot="1" x14ac:dyDescent="0.3">
      <c r="A137" s="946"/>
      <c r="B137" s="907" t="s">
        <v>102</v>
      </c>
      <c r="C137" s="1004">
        <f t="shared" si="23"/>
        <v>724</v>
      </c>
      <c r="D137" s="1175">
        <f>D129+D132+D135</f>
        <v>684</v>
      </c>
      <c r="E137" s="1175">
        <f>E129+E132+E135</f>
        <v>40</v>
      </c>
      <c r="F137" s="1175">
        <f>F129+F132+F135</f>
        <v>0</v>
      </c>
      <c r="G137" s="1175">
        <f>G129+G132+G135</f>
        <v>0</v>
      </c>
      <c r="H137" s="1004">
        <f t="shared" si="24"/>
        <v>645.9</v>
      </c>
      <c r="I137" s="1175">
        <f>I129+I132+I135</f>
        <v>605.9</v>
      </c>
      <c r="J137" s="1175">
        <f>J129+J132+J135</f>
        <v>40</v>
      </c>
      <c r="K137" s="1175">
        <f>K129+K132+K135</f>
        <v>0</v>
      </c>
      <c r="L137" s="1175">
        <f>L129+L132+L135</f>
        <v>0</v>
      </c>
      <c r="M137" s="1004">
        <f t="shared" si="25"/>
        <v>331.70000000000005</v>
      </c>
      <c r="N137" s="1175">
        <f>N129+N132+N135</f>
        <v>331.70000000000005</v>
      </c>
      <c r="O137" s="1175">
        <f>O129+O132+O135</f>
        <v>0</v>
      </c>
      <c r="P137" s="1175">
        <f>P129+P132+P135</f>
        <v>0</v>
      </c>
      <c r="Q137" s="1175">
        <f>Q129+Q132+Q135</f>
        <v>0</v>
      </c>
      <c r="R137" s="951">
        <f>M137/C137*100</f>
        <v>45.81491712707183</v>
      </c>
      <c r="S137" s="800"/>
    </row>
    <row r="138" spans="1:19" ht="32.25" customHeight="1" thickBot="1" x14ac:dyDescent="0.3">
      <c r="A138" s="1873" t="s">
        <v>789</v>
      </c>
      <c r="B138" s="1874"/>
      <c r="C138" s="1874"/>
      <c r="D138" s="1874"/>
      <c r="E138" s="1874"/>
      <c r="F138" s="1874"/>
      <c r="G138" s="1874"/>
      <c r="H138" s="1874"/>
      <c r="I138" s="1874"/>
      <c r="J138" s="1874"/>
      <c r="K138" s="1874"/>
      <c r="L138" s="1874"/>
      <c r="M138" s="1874"/>
      <c r="N138" s="1874"/>
      <c r="O138" s="1874"/>
      <c r="P138" s="1874"/>
      <c r="Q138" s="1874"/>
      <c r="R138" s="1875"/>
      <c r="S138" s="1293" t="s">
        <v>364</v>
      </c>
    </row>
    <row r="139" spans="1:19" ht="36" x14ac:dyDescent="0.25">
      <c r="A139" s="1554" t="s">
        <v>167</v>
      </c>
      <c r="B139" s="1528" t="s">
        <v>467</v>
      </c>
      <c r="C139" s="1442">
        <f t="shared" ref="C139:C144" si="26">SUM(D139:G139)</f>
        <v>10</v>
      </c>
      <c r="D139" s="1443">
        <f>SUM(D140:D142)</f>
        <v>10</v>
      </c>
      <c r="E139" s="1443">
        <f>SUM(E140:E142)</f>
        <v>0</v>
      </c>
      <c r="F139" s="1443">
        <f>SUM(F140:F142)</f>
        <v>0</v>
      </c>
      <c r="G139" s="1444">
        <f>SUM(G140:G142)</f>
        <v>0</v>
      </c>
      <c r="H139" s="1442">
        <f>SUM(I139:L139)</f>
        <v>10</v>
      </c>
      <c r="I139" s="1443">
        <f>SUM(I140:I142)</f>
        <v>10</v>
      </c>
      <c r="J139" s="1443">
        <f>SUM(J140:J142)</f>
        <v>0</v>
      </c>
      <c r="K139" s="1443">
        <f>SUM(K140:K142)</f>
        <v>0</v>
      </c>
      <c r="L139" s="1444">
        <f>SUM(L140:L142)</f>
        <v>0</v>
      </c>
      <c r="M139" s="1442">
        <f>SUM(N139:Q139)</f>
        <v>0</v>
      </c>
      <c r="N139" s="1443">
        <f>SUM(N140:N142)</f>
        <v>0</v>
      </c>
      <c r="O139" s="1443">
        <f>SUM(O140:O142)</f>
        <v>0</v>
      </c>
      <c r="P139" s="1443">
        <f>SUM(P140:P142)</f>
        <v>0</v>
      </c>
      <c r="Q139" s="1444">
        <f>SUM(Q140:Q142)</f>
        <v>0</v>
      </c>
      <c r="R139" s="1529"/>
      <c r="S139" s="800"/>
    </row>
    <row r="140" spans="1:19" ht="48" x14ac:dyDescent="0.25">
      <c r="A140" s="1555" t="s">
        <v>26</v>
      </c>
      <c r="B140" s="954" t="s">
        <v>815</v>
      </c>
      <c r="C140" s="992">
        <f t="shared" si="26"/>
        <v>0</v>
      </c>
      <c r="D140" s="1065">
        <v>0</v>
      </c>
      <c r="E140" s="1065"/>
      <c r="F140" s="1065"/>
      <c r="G140" s="1180"/>
      <c r="H140" s="992">
        <f>SUM(I140:L140)</f>
        <v>0</v>
      </c>
      <c r="I140" s="1065"/>
      <c r="J140" s="1065"/>
      <c r="K140" s="1065"/>
      <c r="L140" s="1180"/>
      <c r="M140" s="992">
        <f>SUM(N140:Q140)</f>
        <v>0</v>
      </c>
      <c r="N140" s="1065">
        <v>0</v>
      </c>
      <c r="O140" s="1065"/>
      <c r="P140" s="1065"/>
      <c r="Q140" s="1180"/>
      <c r="R140" s="958"/>
      <c r="S140" s="800"/>
    </row>
    <row r="141" spans="1:19" ht="72" x14ac:dyDescent="0.25">
      <c r="A141" s="1555" t="s">
        <v>27</v>
      </c>
      <c r="B141" s="954" t="s">
        <v>469</v>
      </c>
      <c r="C141" s="992">
        <f t="shared" si="26"/>
        <v>0</v>
      </c>
      <c r="D141" s="1065">
        <v>0</v>
      </c>
      <c r="E141" s="1065"/>
      <c r="F141" s="1065"/>
      <c r="G141" s="1180"/>
      <c r="H141" s="992">
        <f>SUM(I141:L141)</f>
        <v>0</v>
      </c>
      <c r="I141" s="1065"/>
      <c r="J141" s="1065"/>
      <c r="K141" s="1065"/>
      <c r="L141" s="1180"/>
      <c r="M141" s="992">
        <f>SUM(N141:Q141)</f>
        <v>0</v>
      </c>
      <c r="N141" s="1065">
        <v>0</v>
      </c>
      <c r="O141" s="1065"/>
      <c r="P141" s="1065"/>
      <c r="Q141" s="1180"/>
      <c r="R141" s="958"/>
      <c r="S141" s="800"/>
    </row>
    <row r="142" spans="1:19" ht="24" x14ac:dyDescent="0.25">
      <c r="A142" s="1555" t="s">
        <v>27</v>
      </c>
      <c r="B142" s="954" t="s">
        <v>470</v>
      </c>
      <c r="C142" s="992">
        <f t="shared" si="26"/>
        <v>10</v>
      </c>
      <c r="D142" s="1065">
        <v>10</v>
      </c>
      <c r="E142" s="1065"/>
      <c r="F142" s="1065"/>
      <c r="G142" s="1180"/>
      <c r="H142" s="992">
        <f>SUM(I142:L142)</f>
        <v>10</v>
      </c>
      <c r="I142" s="1065">
        <v>10</v>
      </c>
      <c r="J142" s="1065"/>
      <c r="K142" s="1065"/>
      <c r="L142" s="1180"/>
      <c r="M142" s="992">
        <f>SUM(N142:Q142)</f>
        <v>0</v>
      </c>
      <c r="N142" s="1065">
        <v>0</v>
      </c>
      <c r="O142" s="1065"/>
      <c r="P142" s="1065"/>
      <c r="Q142" s="1180"/>
      <c r="R142" s="958"/>
      <c r="S142" s="800"/>
    </row>
    <row r="143" spans="1:19" ht="24" x14ac:dyDescent="0.25">
      <c r="A143" s="1556" t="s">
        <v>168</v>
      </c>
      <c r="B143" s="955" t="s">
        <v>461</v>
      </c>
      <c r="C143" s="991">
        <f t="shared" si="26"/>
        <v>0</v>
      </c>
      <c r="D143" s="1067">
        <v>0</v>
      </c>
      <c r="E143" s="1067">
        <v>0</v>
      </c>
      <c r="F143" s="1067">
        <v>0</v>
      </c>
      <c r="G143" s="1191">
        <v>0</v>
      </c>
      <c r="H143" s="991">
        <v>0</v>
      </c>
      <c r="I143" s="1067">
        <v>0</v>
      </c>
      <c r="J143" s="1067">
        <v>0</v>
      </c>
      <c r="K143" s="1067">
        <v>0</v>
      </c>
      <c r="L143" s="1191">
        <v>0</v>
      </c>
      <c r="M143" s="991">
        <v>0</v>
      </c>
      <c r="N143" s="1067">
        <v>0</v>
      </c>
      <c r="O143" s="1067">
        <v>0</v>
      </c>
      <c r="P143" s="1067">
        <v>0</v>
      </c>
      <c r="Q143" s="1191">
        <v>0</v>
      </c>
      <c r="R143" s="959"/>
      <c r="S143" s="800"/>
    </row>
    <row r="144" spans="1:19" ht="15.75" thickBot="1" x14ac:dyDescent="0.3">
      <c r="A144" s="956"/>
      <c r="B144" s="907" t="s">
        <v>102</v>
      </c>
      <c r="C144" s="1004">
        <f t="shared" si="26"/>
        <v>10</v>
      </c>
      <c r="D144" s="1175">
        <f>D139+D143</f>
        <v>10</v>
      </c>
      <c r="E144" s="1192">
        <f>E139+E143</f>
        <v>0</v>
      </c>
      <c r="F144" s="1192">
        <f>F139+F143</f>
        <v>0</v>
      </c>
      <c r="G144" s="1193">
        <f>G139+G143</f>
        <v>0</v>
      </c>
      <c r="H144" s="1194">
        <f>SUM(I144:L144)</f>
        <v>10</v>
      </c>
      <c r="I144" s="1195">
        <f>I139+I143</f>
        <v>10</v>
      </c>
      <c r="J144" s="1192">
        <f>J139+J143</f>
        <v>0</v>
      </c>
      <c r="K144" s="1192">
        <f>K139+K143</f>
        <v>0</v>
      </c>
      <c r="L144" s="1193">
        <f>L139+L143</f>
        <v>0</v>
      </c>
      <c r="M144" s="1196">
        <f>SUM(N144:Q144)</f>
        <v>0</v>
      </c>
      <c r="N144" s="1192">
        <f>N139+N143</f>
        <v>0</v>
      </c>
      <c r="O144" s="1192">
        <f>O139+O143</f>
        <v>0</v>
      </c>
      <c r="P144" s="1192">
        <f>P139+P143</f>
        <v>0</v>
      </c>
      <c r="Q144" s="1193">
        <f>Q139+Q143</f>
        <v>0</v>
      </c>
      <c r="R144" s="951">
        <f>M144/C144*100</f>
        <v>0</v>
      </c>
      <c r="S144" s="800"/>
    </row>
    <row r="145" spans="1:19" ht="30" customHeight="1" x14ac:dyDescent="0.25">
      <c r="A145" s="1873" t="s">
        <v>346</v>
      </c>
      <c r="B145" s="1874"/>
      <c r="C145" s="1874"/>
      <c r="D145" s="1874"/>
      <c r="E145" s="1874"/>
      <c r="F145" s="1874"/>
      <c r="G145" s="1874"/>
      <c r="H145" s="1874"/>
      <c r="I145" s="1874"/>
      <c r="J145" s="1874"/>
      <c r="K145" s="1874"/>
      <c r="L145" s="1874"/>
      <c r="M145" s="1874"/>
      <c r="N145" s="1874"/>
      <c r="O145" s="1874"/>
      <c r="P145" s="1874"/>
      <c r="Q145" s="1874"/>
      <c r="R145" s="1875"/>
      <c r="S145" s="1293" t="s">
        <v>364</v>
      </c>
    </row>
    <row r="146" spans="1:19" ht="24" x14ac:dyDescent="0.25">
      <c r="A146" s="46">
        <v>1</v>
      </c>
      <c r="B146" s="1420" t="s">
        <v>629</v>
      </c>
      <c r="C146" s="1143">
        <f>D146+E146+F146+G146</f>
        <v>47819.6</v>
      </c>
      <c r="D146" s="1130">
        <v>47819.6</v>
      </c>
      <c r="E146" s="1130">
        <v>0</v>
      </c>
      <c r="F146" s="1130">
        <v>0</v>
      </c>
      <c r="G146" s="1421">
        <v>0</v>
      </c>
      <c r="H146" s="1143">
        <f>I146+J146+K146+L146</f>
        <v>48405</v>
      </c>
      <c r="I146" s="1130">
        <v>48405</v>
      </c>
      <c r="J146" s="1130">
        <v>0</v>
      </c>
      <c r="K146" s="1130">
        <v>0</v>
      </c>
      <c r="L146" s="1421">
        <v>0</v>
      </c>
      <c r="M146" s="1143">
        <f>N146+O146+P146+Q146</f>
        <v>27785.3</v>
      </c>
      <c r="N146" s="1130">
        <v>27785.3</v>
      </c>
      <c r="O146" s="1130">
        <v>0</v>
      </c>
      <c r="P146" s="1130">
        <v>0</v>
      </c>
      <c r="Q146" s="1421">
        <v>0</v>
      </c>
      <c r="R146" s="1422"/>
      <c r="S146" s="800"/>
    </row>
    <row r="147" spans="1:19" ht="24" hidden="1" x14ac:dyDescent="0.25">
      <c r="A147" s="118" t="s">
        <v>34</v>
      </c>
      <c r="B147" s="213" t="s">
        <v>104</v>
      </c>
      <c r="C147" s="1190">
        <f t="shared" ref="C147:C154" si="27">D147+E147+F147</f>
        <v>60</v>
      </c>
      <c r="D147" s="795">
        <v>60</v>
      </c>
      <c r="E147" s="1201"/>
      <c r="F147" s="1201"/>
      <c r="G147" s="1202"/>
      <c r="H147" s="1190">
        <f t="shared" ref="H147:H157" si="28">I147+J147+K147</f>
        <v>60</v>
      </c>
      <c r="I147" s="795">
        <v>60</v>
      </c>
      <c r="J147" s="1201"/>
      <c r="K147" s="1201"/>
      <c r="L147" s="1202"/>
      <c r="M147" s="1190">
        <f t="shared" ref="M147:M154" si="29">N147+O147+P147</f>
        <v>0</v>
      </c>
      <c r="N147" s="795"/>
      <c r="O147" s="1201"/>
      <c r="P147" s="1201"/>
      <c r="Q147" s="1202"/>
      <c r="R147" s="949"/>
      <c r="S147" s="800"/>
    </row>
    <row r="148" spans="1:19" hidden="1" x14ac:dyDescent="0.25">
      <c r="A148" s="118" t="s">
        <v>115</v>
      </c>
      <c r="B148" s="213" t="s">
        <v>105</v>
      </c>
      <c r="C148" s="1187">
        <f t="shared" si="27"/>
        <v>60</v>
      </c>
      <c r="D148" s="794">
        <v>60</v>
      </c>
      <c r="E148" s="1188">
        <v>0</v>
      </c>
      <c r="F148" s="1188">
        <v>0</v>
      </c>
      <c r="G148" s="1189">
        <v>0</v>
      </c>
      <c r="H148" s="1187">
        <f t="shared" si="28"/>
        <v>60</v>
      </c>
      <c r="I148" s="794">
        <v>60</v>
      </c>
      <c r="J148" s="1188">
        <v>0</v>
      </c>
      <c r="K148" s="1188">
        <v>0</v>
      </c>
      <c r="L148" s="1189">
        <v>0</v>
      </c>
      <c r="M148" s="1187">
        <f t="shared" si="29"/>
        <v>0</v>
      </c>
      <c r="N148" s="794">
        <v>0</v>
      </c>
      <c r="O148" s="1188">
        <v>0</v>
      </c>
      <c r="P148" s="1188">
        <v>0</v>
      </c>
      <c r="Q148" s="1189">
        <v>0</v>
      </c>
      <c r="R148" s="949"/>
      <c r="S148" s="800"/>
    </row>
    <row r="149" spans="1:19" ht="48" hidden="1" x14ac:dyDescent="0.25">
      <c r="A149" s="118" t="s">
        <v>116</v>
      </c>
      <c r="B149" s="213" t="s">
        <v>106</v>
      </c>
      <c r="C149" s="1187">
        <f t="shared" si="27"/>
        <v>175</v>
      </c>
      <c r="D149" s="794">
        <v>175</v>
      </c>
      <c r="E149" s="1188">
        <v>0</v>
      </c>
      <c r="F149" s="1188">
        <v>0</v>
      </c>
      <c r="G149" s="1189">
        <v>0</v>
      </c>
      <c r="H149" s="1187">
        <f t="shared" si="28"/>
        <v>175</v>
      </c>
      <c r="I149" s="794">
        <v>175</v>
      </c>
      <c r="J149" s="1188">
        <v>0</v>
      </c>
      <c r="K149" s="1188">
        <v>0</v>
      </c>
      <c r="L149" s="1189">
        <v>0</v>
      </c>
      <c r="M149" s="1187">
        <f t="shared" si="29"/>
        <v>0</v>
      </c>
      <c r="N149" s="794">
        <v>0</v>
      </c>
      <c r="O149" s="1188">
        <v>0</v>
      </c>
      <c r="P149" s="1188">
        <v>0</v>
      </c>
      <c r="Q149" s="1189">
        <v>0</v>
      </c>
      <c r="R149" s="949"/>
      <c r="S149" s="800"/>
    </row>
    <row r="150" spans="1:19" ht="48" hidden="1" x14ac:dyDescent="0.25">
      <c r="A150" s="118" t="s">
        <v>117</v>
      </c>
      <c r="B150" s="213" t="s">
        <v>107</v>
      </c>
      <c r="C150" s="1187">
        <f t="shared" si="27"/>
        <v>0</v>
      </c>
      <c r="D150" s="794">
        <v>0</v>
      </c>
      <c r="E150" s="1188">
        <v>0</v>
      </c>
      <c r="F150" s="1188">
        <v>0</v>
      </c>
      <c r="G150" s="1189">
        <v>0</v>
      </c>
      <c r="H150" s="1187">
        <f t="shared" si="28"/>
        <v>0</v>
      </c>
      <c r="I150" s="794">
        <v>0</v>
      </c>
      <c r="J150" s="1188">
        <v>0</v>
      </c>
      <c r="K150" s="1188">
        <v>0</v>
      </c>
      <c r="L150" s="1189">
        <v>0</v>
      </c>
      <c r="M150" s="1187">
        <f t="shared" si="29"/>
        <v>0</v>
      </c>
      <c r="N150" s="794">
        <v>0</v>
      </c>
      <c r="O150" s="1188">
        <v>0</v>
      </c>
      <c r="P150" s="1188">
        <v>0</v>
      </c>
      <c r="Q150" s="1189">
        <v>0</v>
      </c>
      <c r="R150" s="949"/>
      <c r="S150" s="800"/>
    </row>
    <row r="151" spans="1:19" ht="36" hidden="1" x14ac:dyDescent="0.25">
      <c r="A151" s="118" t="s">
        <v>118</v>
      </c>
      <c r="B151" s="213" t="s">
        <v>108</v>
      </c>
      <c r="C151" s="1187">
        <f t="shared" si="27"/>
        <v>50</v>
      </c>
      <c r="D151" s="794">
        <v>50</v>
      </c>
      <c r="E151" s="1188">
        <v>0</v>
      </c>
      <c r="F151" s="1188">
        <v>0</v>
      </c>
      <c r="G151" s="1189">
        <v>0</v>
      </c>
      <c r="H151" s="1187">
        <f t="shared" si="28"/>
        <v>50</v>
      </c>
      <c r="I151" s="794">
        <v>50</v>
      </c>
      <c r="J151" s="1188">
        <v>0</v>
      </c>
      <c r="K151" s="1188">
        <v>0</v>
      </c>
      <c r="L151" s="1189">
        <v>0</v>
      </c>
      <c r="M151" s="1187">
        <f t="shared" si="29"/>
        <v>0</v>
      </c>
      <c r="N151" s="794">
        <v>0</v>
      </c>
      <c r="O151" s="1188">
        <v>0</v>
      </c>
      <c r="P151" s="1188">
        <v>0</v>
      </c>
      <c r="Q151" s="1189">
        <v>0</v>
      </c>
      <c r="R151" s="949"/>
      <c r="S151" s="800"/>
    </row>
    <row r="152" spans="1:19" ht="36" hidden="1" x14ac:dyDescent="0.25">
      <c r="A152" s="118" t="s">
        <v>119</v>
      </c>
      <c r="B152" s="213" t="s">
        <v>109</v>
      </c>
      <c r="C152" s="1187">
        <f t="shared" si="27"/>
        <v>300</v>
      </c>
      <c r="D152" s="794">
        <v>300</v>
      </c>
      <c r="E152" s="1188">
        <v>0</v>
      </c>
      <c r="F152" s="1188">
        <v>0</v>
      </c>
      <c r="G152" s="1189">
        <v>0</v>
      </c>
      <c r="H152" s="1187">
        <f t="shared" si="28"/>
        <v>300</v>
      </c>
      <c r="I152" s="794">
        <v>300</v>
      </c>
      <c r="J152" s="1188">
        <v>0</v>
      </c>
      <c r="K152" s="1188">
        <v>0</v>
      </c>
      <c r="L152" s="1189">
        <v>0</v>
      </c>
      <c r="M152" s="1187">
        <f t="shared" si="29"/>
        <v>0</v>
      </c>
      <c r="N152" s="794">
        <v>0</v>
      </c>
      <c r="O152" s="1188">
        <v>0</v>
      </c>
      <c r="P152" s="1188">
        <v>0</v>
      </c>
      <c r="Q152" s="1189">
        <v>0</v>
      </c>
      <c r="R152" s="949"/>
      <c r="S152" s="800"/>
    </row>
    <row r="153" spans="1:19" hidden="1" x14ac:dyDescent="0.25">
      <c r="A153" s="118" t="s">
        <v>120</v>
      </c>
      <c r="B153" s="213" t="s">
        <v>110</v>
      </c>
      <c r="C153" s="1187">
        <f t="shared" si="27"/>
        <v>315</v>
      </c>
      <c r="D153" s="794">
        <v>315</v>
      </c>
      <c r="E153" s="1188">
        <v>0</v>
      </c>
      <c r="F153" s="1188">
        <v>0</v>
      </c>
      <c r="G153" s="1189">
        <v>0</v>
      </c>
      <c r="H153" s="1187">
        <f t="shared" si="28"/>
        <v>315</v>
      </c>
      <c r="I153" s="794">
        <v>315</v>
      </c>
      <c r="J153" s="1188">
        <v>0</v>
      </c>
      <c r="K153" s="1188">
        <v>0</v>
      </c>
      <c r="L153" s="1189">
        <v>0</v>
      </c>
      <c r="M153" s="1187">
        <f t="shared" si="29"/>
        <v>0</v>
      </c>
      <c r="N153" s="794">
        <v>0</v>
      </c>
      <c r="O153" s="1188">
        <v>0</v>
      </c>
      <c r="P153" s="1188">
        <v>0</v>
      </c>
      <c r="Q153" s="1189">
        <v>0</v>
      </c>
      <c r="R153" s="949"/>
      <c r="S153" s="800"/>
    </row>
    <row r="154" spans="1:19" ht="48" hidden="1" x14ac:dyDescent="0.25">
      <c r="A154" s="118" t="s">
        <v>121</v>
      </c>
      <c r="B154" s="213" t="s">
        <v>111</v>
      </c>
      <c r="C154" s="1187">
        <f t="shared" si="27"/>
        <v>0</v>
      </c>
      <c r="D154" s="794">
        <v>0</v>
      </c>
      <c r="E154" s="1188">
        <v>0</v>
      </c>
      <c r="F154" s="1188">
        <v>0</v>
      </c>
      <c r="G154" s="1189">
        <v>0</v>
      </c>
      <c r="H154" s="1187">
        <f t="shared" si="28"/>
        <v>0</v>
      </c>
      <c r="I154" s="794">
        <v>0</v>
      </c>
      <c r="J154" s="1188">
        <v>0</v>
      </c>
      <c r="K154" s="1188">
        <v>0</v>
      </c>
      <c r="L154" s="1189">
        <v>0</v>
      </c>
      <c r="M154" s="1187">
        <f t="shared" si="29"/>
        <v>0</v>
      </c>
      <c r="N154" s="794">
        <v>0</v>
      </c>
      <c r="O154" s="1188">
        <v>0</v>
      </c>
      <c r="P154" s="1188">
        <v>0</v>
      </c>
      <c r="Q154" s="1189">
        <v>0</v>
      </c>
      <c r="R154" s="949"/>
      <c r="S154" s="800"/>
    </row>
    <row r="155" spans="1:19" x14ac:dyDescent="0.25">
      <c r="A155" s="46">
        <v>2</v>
      </c>
      <c r="B155" s="1420" t="s">
        <v>630</v>
      </c>
      <c r="C155" s="1143">
        <f>SUM(D155:G155)</f>
        <v>36</v>
      </c>
      <c r="D155" s="1130">
        <f>SUM(D157:D159)</f>
        <v>36</v>
      </c>
      <c r="E155" s="1130">
        <f>SUM(E157:E159)</f>
        <v>0</v>
      </c>
      <c r="F155" s="1130">
        <f>SUM(F157:F159)</f>
        <v>0</v>
      </c>
      <c r="G155" s="1421">
        <f>SUM(G157:G159)</f>
        <v>0</v>
      </c>
      <c r="H155" s="1143">
        <f>SUM(I155:L155)</f>
        <v>824</v>
      </c>
      <c r="I155" s="1162">
        <f>SUM(I157:I159)</f>
        <v>824</v>
      </c>
      <c r="J155" s="1162">
        <f>SUM(J157:J159)</f>
        <v>0</v>
      </c>
      <c r="K155" s="1162">
        <f>SUM(K157:K159)</f>
        <v>0</v>
      </c>
      <c r="L155" s="1130">
        <f>SUM(L157:L159)</f>
        <v>0</v>
      </c>
      <c r="M155" s="1143">
        <f>SUM(N155:Q155)</f>
        <v>36</v>
      </c>
      <c r="N155" s="1130">
        <f>SUM(N157:N159)</f>
        <v>36</v>
      </c>
      <c r="O155" s="1130">
        <f>SUM(O157:O159)</f>
        <v>0</v>
      </c>
      <c r="P155" s="1130">
        <f>SUM(P157:P159)</f>
        <v>0</v>
      </c>
      <c r="Q155" s="1130">
        <f>SUM(Q157:Q159)</f>
        <v>0</v>
      </c>
      <c r="R155" s="1423"/>
      <c r="S155" s="800"/>
    </row>
    <row r="156" spans="1:19" ht="24" x14ac:dyDescent="0.25">
      <c r="A156" s="324" t="s">
        <v>34</v>
      </c>
      <c r="B156" s="213" t="s">
        <v>816</v>
      </c>
      <c r="C156" s="1592">
        <f t="shared" ref="C156:Q156" si="30">C157</f>
        <v>0</v>
      </c>
      <c r="D156" s="1201">
        <f t="shared" si="30"/>
        <v>0</v>
      </c>
      <c r="E156" s="1201">
        <f t="shared" si="30"/>
        <v>0</v>
      </c>
      <c r="F156" s="1201">
        <f t="shared" si="30"/>
        <v>0</v>
      </c>
      <c r="G156" s="1593">
        <f t="shared" si="30"/>
        <v>0</v>
      </c>
      <c r="H156" s="1592">
        <f t="shared" si="30"/>
        <v>88</v>
      </c>
      <c r="I156" s="1201">
        <f t="shared" si="30"/>
        <v>88</v>
      </c>
      <c r="J156" s="1201">
        <f t="shared" si="30"/>
        <v>0</v>
      </c>
      <c r="K156" s="1201">
        <f t="shared" si="30"/>
        <v>0</v>
      </c>
      <c r="L156" s="1593">
        <f t="shared" si="30"/>
        <v>0</v>
      </c>
      <c r="M156" s="1592">
        <f t="shared" si="30"/>
        <v>0</v>
      </c>
      <c r="N156" s="1201">
        <f t="shared" si="30"/>
        <v>0</v>
      </c>
      <c r="O156" s="1201">
        <f t="shared" si="30"/>
        <v>0</v>
      </c>
      <c r="P156" s="1201">
        <f t="shared" si="30"/>
        <v>0</v>
      </c>
      <c r="Q156" s="1593">
        <f t="shared" si="30"/>
        <v>0</v>
      </c>
      <c r="R156" s="949"/>
      <c r="S156" s="800"/>
    </row>
    <row r="157" spans="1:19" ht="36" x14ac:dyDescent="0.25">
      <c r="A157" s="118" t="s">
        <v>397</v>
      </c>
      <c r="B157" s="213" t="s">
        <v>631</v>
      </c>
      <c r="C157" s="1187">
        <f>SUM(D157:G157)</f>
        <v>0</v>
      </c>
      <c r="D157" s="794"/>
      <c r="E157" s="1188"/>
      <c r="F157" s="1188"/>
      <c r="G157" s="1189"/>
      <c r="H157" s="1187">
        <f t="shared" si="28"/>
        <v>88</v>
      </c>
      <c r="I157" s="1594">
        <v>88</v>
      </c>
      <c r="J157" s="1595"/>
      <c r="K157" s="1595"/>
      <c r="L157" s="1189"/>
      <c r="M157" s="1187">
        <f t="shared" ref="M157:M165" si="31">SUM(N157:Q157)</f>
        <v>0</v>
      </c>
      <c r="N157" s="794"/>
      <c r="O157" s="1188"/>
      <c r="P157" s="1188"/>
      <c r="Q157" s="1189"/>
      <c r="R157" s="949"/>
      <c r="S157" s="800"/>
    </row>
    <row r="158" spans="1:19" ht="24" x14ac:dyDescent="0.25">
      <c r="A158" s="118" t="s">
        <v>115</v>
      </c>
      <c r="B158" s="213" t="s">
        <v>722</v>
      </c>
      <c r="C158" s="1187">
        <f t="shared" ref="C158:C168" si="32">SUM(D158:G158)</f>
        <v>0</v>
      </c>
      <c r="D158" s="1188">
        <v>0</v>
      </c>
      <c r="E158" s="1188"/>
      <c r="F158" s="1188"/>
      <c r="G158" s="1189"/>
      <c r="H158" s="1187">
        <f t="shared" ref="H158:H168" si="33">SUM(I158:L158)</f>
        <v>700</v>
      </c>
      <c r="I158" s="1188">
        <v>700</v>
      </c>
      <c r="J158" s="1188"/>
      <c r="K158" s="1188"/>
      <c r="L158" s="1189"/>
      <c r="M158" s="1187">
        <f t="shared" si="31"/>
        <v>0</v>
      </c>
      <c r="N158" s="1188"/>
      <c r="O158" s="1188"/>
      <c r="P158" s="1188"/>
      <c r="Q158" s="1189"/>
      <c r="R158" s="949"/>
      <c r="S158" s="800"/>
    </row>
    <row r="159" spans="1:19" ht="24" x14ac:dyDescent="0.25">
      <c r="A159" s="851" t="s">
        <v>116</v>
      </c>
      <c r="B159" s="213" t="s">
        <v>634</v>
      </c>
      <c r="C159" s="1187">
        <f t="shared" si="32"/>
        <v>36</v>
      </c>
      <c r="D159" s="1188">
        <v>36</v>
      </c>
      <c r="E159" s="1188"/>
      <c r="F159" s="1188"/>
      <c r="G159" s="1189"/>
      <c r="H159" s="1187">
        <f t="shared" si="33"/>
        <v>36</v>
      </c>
      <c r="I159" s="1188">
        <v>36</v>
      </c>
      <c r="J159" s="1188"/>
      <c r="K159" s="1188"/>
      <c r="L159" s="1189"/>
      <c r="M159" s="1187">
        <f t="shared" si="31"/>
        <v>36</v>
      </c>
      <c r="N159" s="1188">
        <v>36</v>
      </c>
      <c r="O159" s="1188"/>
      <c r="P159" s="1188"/>
      <c r="Q159" s="1189"/>
      <c r="R159" s="949"/>
      <c r="S159" s="800"/>
    </row>
    <row r="160" spans="1:19" ht="24" x14ac:dyDescent="0.25">
      <c r="A160" s="46" t="s">
        <v>394</v>
      </c>
      <c r="B160" s="1420" t="s">
        <v>635</v>
      </c>
      <c r="C160" s="1424">
        <f t="shared" si="32"/>
        <v>1204</v>
      </c>
      <c r="D160" s="1425">
        <f>SUM(D161:D162)</f>
        <v>1204</v>
      </c>
      <c r="E160" s="1425">
        <f t="shared" ref="E160:L160" si="34">SUM(E161:E162)</f>
        <v>0</v>
      </c>
      <c r="F160" s="1425">
        <f t="shared" si="34"/>
        <v>0</v>
      </c>
      <c r="G160" s="1426">
        <f t="shared" si="34"/>
        <v>0</v>
      </c>
      <c r="H160" s="1424">
        <f t="shared" si="33"/>
        <v>1204</v>
      </c>
      <c r="I160" s="1425">
        <f t="shared" si="34"/>
        <v>1204</v>
      </c>
      <c r="J160" s="1425">
        <f t="shared" si="34"/>
        <v>0</v>
      </c>
      <c r="K160" s="1425">
        <f t="shared" si="34"/>
        <v>0</v>
      </c>
      <c r="L160" s="1426">
        <f t="shared" si="34"/>
        <v>0</v>
      </c>
      <c r="M160" s="1424">
        <f t="shared" si="31"/>
        <v>627</v>
      </c>
      <c r="N160" s="1130">
        <f>SUM(N161:N162)</f>
        <v>627</v>
      </c>
      <c r="O160" s="1425">
        <f>SUM(O161:O162)</f>
        <v>0</v>
      </c>
      <c r="P160" s="1425">
        <f>SUM(P161:P162)</f>
        <v>0</v>
      </c>
      <c r="Q160" s="1426">
        <f>SUM(Q161:Q162)</f>
        <v>0</v>
      </c>
      <c r="R160" s="1423"/>
      <c r="S160" s="800"/>
    </row>
    <row r="161" spans="1:19" ht="36" x14ac:dyDescent="0.25">
      <c r="A161" s="118" t="s">
        <v>40</v>
      </c>
      <c r="B161" s="213" t="s">
        <v>636</v>
      </c>
      <c r="C161" s="1187">
        <f t="shared" si="32"/>
        <v>1204</v>
      </c>
      <c r="D161" s="1188">
        <v>1204</v>
      </c>
      <c r="E161" s="1188"/>
      <c r="F161" s="1188"/>
      <c r="G161" s="1189"/>
      <c r="H161" s="1187">
        <f t="shared" si="33"/>
        <v>1204</v>
      </c>
      <c r="I161" s="1188">
        <v>1204</v>
      </c>
      <c r="J161" s="1188"/>
      <c r="K161" s="1188"/>
      <c r="L161" s="1189"/>
      <c r="M161" s="1187">
        <f t="shared" si="31"/>
        <v>627</v>
      </c>
      <c r="N161" s="1188">
        <v>627</v>
      </c>
      <c r="O161" s="1188"/>
      <c r="P161" s="1188"/>
      <c r="Q161" s="1189"/>
      <c r="R161" s="949"/>
      <c r="S161" s="800"/>
    </row>
    <row r="162" spans="1:19" ht="24" x14ac:dyDescent="0.25">
      <c r="A162" s="118" t="s">
        <v>35</v>
      </c>
      <c r="B162" s="213" t="s">
        <v>637</v>
      </c>
      <c r="C162" s="1187">
        <f t="shared" si="32"/>
        <v>0</v>
      </c>
      <c r="D162" s="1188">
        <v>0</v>
      </c>
      <c r="E162" s="1188"/>
      <c r="F162" s="1188"/>
      <c r="G162" s="1189"/>
      <c r="H162" s="1187">
        <f t="shared" si="33"/>
        <v>0</v>
      </c>
      <c r="I162" s="1188"/>
      <c r="J162" s="1188"/>
      <c r="K162" s="1188"/>
      <c r="L162" s="1189"/>
      <c r="M162" s="1187">
        <f t="shared" si="31"/>
        <v>0</v>
      </c>
      <c r="N162" s="1188"/>
      <c r="O162" s="1188"/>
      <c r="P162" s="1188"/>
      <c r="Q162" s="1189"/>
      <c r="R162" s="949"/>
      <c r="S162" s="800"/>
    </row>
    <row r="163" spans="1:19" ht="24" x14ac:dyDescent="0.25">
      <c r="A163" s="46" t="s">
        <v>385</v>
      </c>
      <c r="B163" s="1420" t="s">
        <v>638</v>
      </c>
      <c r="C163" s="1143">
        <f>SUM(D163:G163)</f>
        <v>813.5</v>
      </c>
      <c r="D163" s="1130">
        <f>SUM(D164)</f>
        <v>0</v>
      </c>
      <c r="E163" s="1130">
        <f>SUM(E164)</f>
        <v>813.5</v>
      </c>
      <c r="F163" s="1130">
        <f>SUM(F164)</f>
        <v>0</v>
      </c>
      <c r="G163" s="1421">
        <f>SUM(G164)</f>
        <v>0</v>
      </c>
      <c r="H163" s="1143">
        <f t="shared" si="33"/>
        <v>763.5</v>
      </c>
      <c r="I163" s="1130">
        <f>SUM(I164)</f>
        <v>0</v>
      </c>
      <c r="J163" s="1130">
        <f>SUM(J164)</f>
        <v>763.5</v>
      </c>
      <c r="K163" s="1130">
        <f>SUM(K164)</f>
        <v>0</v>
      </c>
      <c r="L163" s="1130">
        <f>SUM(L164)</f>
        <v>0</v>
      </c>
      <c r="M163" s="1143">
        <f t="shared" si="31"/>
        <v>305.8</v>
      </c>
      <c r="N163" s="1130">
        <f>SUM(N164)</f>
        <v>0</v>
      </c>
      <c r="O163" s="1130">
        <f>SUM(O164)</f>
        <v>305.8</v>
      </c>
      <c r="P163" s="1130">
        <f>SUM(P164)</f>
        <v>0</v>
      </c>
      <c r="Q163" s="1130">
        <f>SUM(Q164)</f>
        <v>0</v>
      </c>
      <c r="R163" s="1423"/>
      <c r="S163" s="800"/>
    </row>
    <row r="164" spans="1:19" ht="96" x14ac:dyDescent="0.25">
      <c r="A164" s="118" t="s">
        <v>50</v>
      </c>
      <c r="B164" s="213" t="s">
        <v>639</v>
      </c>
      <c r="C164" s="1187">
        <f t="shared" si="32"/>
        <v>813.5</v>
      </c>
      <c r="D164" s="1188"/>
      <c r="E164" s="1188">
        <v>813.5</v>
      </c>
      <c r="F164" s="1188"/>
      <c r="G164" s="1189"/>
      <c r="H164" s="1187">
        <f t="shared" si="33"/>
        <v>763.5</v>
      </c>
      <c r="I164" s="1188"/>
      <c r="J164" s="1188">
        <v>763.5</v>
      </c>
      <c r="K164" s="1188"/>
      <c r="L164" s="1189"/>
      <c r="M164" s="1187">
        <f t="shared" si="31"/>
        <v>305.8</v>
      </c>
      <c r="N164" s="1188">
        <v>0</v>
      </c>
      <c r="O164" s="1188">
        <v>305.8</v>
      </c>
      <c r="P164" s="1188"/>
      <c r="Q164" s="1189"/>
      <c r="R164" s="949"/>
      <c r="S164" s="800"/>
    </row>
    <row r="165" spans="1:19" ht="24" x14ac:dyDescent="0.25">
      <c r="A165" s="46" t="s">
        <v>455</v>
      </c>
      <c r="B165" s="1420" t="s">
        <v>409</v>
      </c>
      <c r="C165" s="1143">
        <f t="shared" si="32"/>
        <v>2700</v>
      </c>
      <c r="D165" s="1130">
        <f>SUM(D166)</f>
        <v>2700</v>
      </c>
      <c r="E165" s="1130">
        <f>SUM(E166)</f>
        <v>0</v>
      </c>
      <c r="F165" s="1130">
        <f>SUM(F166)</f>
        <v>0</v>
      </c>
      <c r="G165" s="1421">
        <f>SUM(G166)</f>
        <v>0</v>
      </c>
      <c r="H165" s="1143">
        <f t="shared" si="33"/>
        <v>2481.6999999999998</v>
      </c>
      <c r="I165" s="1130">
        <f>SUM(I166)</f>
        <v>2481.6999999999998</v>
      </c>
      <c r="J165" s="1130">
        <f>SUM(J166)</f>
        <v>0</v>
      </c>
      <c r="K165" s="1130">
        <f>SUM(K166)</f>
        <v>0</v>
      </c>
      <c r="L165" s="1421">
        <f>SUM(L166)</f>
        <v>0</v>
      </c>
      <c r="M165" s="1143">
        <f t="shared" si="31"/>
        <v>998.8</v>
      </c>
      <c r="N165" s="1130">
        <f>SUM(N166)</f>
        <v>998.8</v>
      </c>
      <c r="O165" s="1130">
        <f>SUM(O166)</f>
        <v>0</v>
      </c>
      <c r="P165" s="1130">
        <f>SUM(P166)</f>
        <v>0</v>
      </c>
      <c r="Q165" s="1421">
        <f>SUM(Q166)</f>
        <v>0</v>
      </c>
      <c r="R165" s="1423"/>
      <c r="S165" s="800"/>
    </row>
    <row r="166" spans="1:19" ht="24" x14ac:dyDescent="0.25">
      <c r="A166" s="1552" t="s">
        <v>62</v>
      </c>
      <c r="B166" s="213" t="s">
        <v>409</v>
      </c>
      <c r="C166" s="1187">
        <f t="shared" si="32"/>
        <v>2700</v>
      </c>
      <c r="D166" s="1188">
        <v>2700</v>
      </c>
      <c r="E166" s="1188"/>
      <c r="F166" s="1188"/>
      <c r="G166" s="1189"/>
      <c r="H166" s="1187">
        <f t="shared" si="33"/>
        <v>2481.6999999999998</v>
      </c>
      <c r="I166" s="1188">
        <v>2481.6999999999998</v>
      </c>
      <c r="J166" s="1188"/>
      <c r="K166" s="1188"/>
      <c r="L166" s="1189"/>
      <c r="M166" s="1187">
        <f>SUM(N166:Q166)</f>
        <v>998.8</v>
      </c>
      <c r="N166" s="1188">
        <v>998.8</v>
      </c>
      <c r="O166" s="1188"/>
      <c r="P166" s="1188"/>
      <c r="Q166" s="1189"/>
      <c r="R166" s="949"/>
      <c r="S166" s="800"/>
    </row>
    <row r="167" spans="1:19" ht="48" x14ac:dyDescent="0.25">
      <c r="A167" s="1553" t="s">
        <v>543</v>
      </c>
      <c r="B167" s="1420" t="s">
        <v>723</v>
      </c>
      <c r="C167" s="1143">
        <f t="shared" si="32"/>
        <v>763</v>
      </c>
      <c r="D167" s="1130">
        <v>63</v>
      </c>
      <c r="E167" s="1130">
        <v>63</v>
      </c>
      <c r="F167" s="1130">
        <v>637</v>
      </c>
      <c r="G167" s="1130"/>
      <c r="H167" s="1143">
        <f t="shared" si="33"/>
        <v>769.2</v>
      </c>
      <c r="I167" s="1130">
        <v>69.2</v>
      </c>
      <c r="J167" s="1130">
        <v>63</v>
      </c>
      <c r="K167" s="1130">
        <v>637</v>
      </c>
      <c r="L167" s="1421">
        <v>0</v>
      </c>
      <c r="M167" s="1143">
        <f>SUM(N167:Q167)</f>
        <v>650</v>
      </c>
      <c r="N167" s="1130">
        <v>58.5</v>
      </c>
      <c r="O167" s="1130">
        <v>53.2</v>
      </c>
      <c r="P167" s="1130">
        <v>538.29999999999995</v>
      </c>
      <c r="Q167" s="1421">
        <v>0</v>
      </c>
      <c r="R167" s="1423"/>
      <c r="S167" s="800"/>
    </row>
    <row r="168" spans="1:19" ht="15.75" thickBot="1" x14ac:dyDescent="0.3">
      <c r="A168" s="967"/>
      <c r="B168" s="922" t="s">
        <v>102</v>
      </c>
      <c r="C168" s="1004">
        <f t="shared" si="32"/>
        <v>53336.1</v>
      </c>
      <c r="D168" s="1175">
        <f>D146+D155+D160+D163+D165+D167</f>
        <v>51822.6</v>
      </c>
      <c r="E168" s="1175">
        <f>E146+E155+E160+E163+E165+E167</f>
        <v>876.5</v>
      </c>
      <c r="F168" s="1175">
        <f>F146+F155+F160+F163+F165+F167</f>
        <v>637</v>
      </c>
      <c r="G168" s="1175">
        <f>G146+G155+G160+G163+G165+G167</f>
        <v>0</v>
      </c>
      <c r="H168" s="1004">
        <f t="shared" si="33"/>
        <v>54447.399999999994</v>
      </c>
      <c r="I168" s="1175">
        <f>I146+I155+I160+I163+I165+I167</f>
        <v>52983.899999999994</v>
      </c>
      <c r="J168" s="1175">
        <f>J146+J155+J160+J163+J165+J167</f>
        <v>826.5</v>
      </c>
      <c r="K168" s="1175">
        <f>K146+K155+K160+K163+K165+K167</f>
        <v>637</v>
      </c>
      <c r="L168" s="1175">
        <f>L146+L155+L160+L163+L165+L167</f>
        <v>0</v>
      </c>
      <c r="M168" s="1004">
        <f>SUM(N168:Q168)</f>
        <v>30402.899999999998</v>
      </c>
      <c r="N168" s="1175">
        <f>N146+N155+N160+N163+N165+N167</f>
        <v>29505.599999999999</v>
      </c>
      <c r="O168" s="1175">
        <f>O146+O155+O160+O163+O165+O167</f>
        <v>359</v>
      </c>
      <c r="P168" s="1175">
        <f>P146+P155+P160+P163+P165+P167</f>
        <v>538.29999999999995</v>
      </c>
      <c r="Q168" s="1175">
        <f>Q146+Q155+Q160+Q163+Q165+Q167</f>
        <v>0</v>
      </c>
      <c r="R168" s="951">
        <f>M168/C168*100</f>
        <v>57.002480496324246</v>
      </c>
      <c r="S168" s="800"/>
    </row>
    <row r="169" spans="1:19" ht="30" customHeight="1" x14ac:dyDescent="0.25">
      <c r="A169" s="1840" t="s">
        <v>535</v>
      </c>
      <c r="B169" s="1858"/>
      <c r="C169" s="1858"/>
      <c r="D169" s="1858"/>
      <c r="E169" s="1858"/>
      <c r="F169" s="1858"/>
      <c r="G169" s="1858"/>
      <c r="H169" s="1858"/>
      <c r="I169" s="1858"/>
      <c r="J169" s="1858"/>
      <c r="K169" s="1858"/>
      <c r="L169" s="1858"/>
      <c r="M169" s="1858"/>
      <c r="N169" s="1858"/>
      <c r="O169" s="1858"/>
      <c r="P169" s="1858"/>
      <c r="Q169" s="1858"/>
      <c r="R169" s="1859"/>
      <c r="S169" s="1293" t="s">
        <v>364</v>
      </c>
    </row>
    <row r="170" spans="1:19" ht="23.25" hidden="1" customHeight="1" x14ac:dyDescent="0.25">
      <c r="A170" s="858" t="s">
        <v>34</v>
      </c>
      <c r="B170" s="213" t="s">
        <v>234</v>
      </c>
      <c r="C170" s="1210">
        <f t="shared" ref="C170:C177" si="35">D170+E170+F170</f>
        <v>0</v>
      </c>
      <c r="D170" s="1211">
        <v>0</v>
      </c>
      <c r="E170" s="1211"/>
      <c r="F170" s="1211"/>
      <c r="G170" s="1212"/>
      <c r="H170" s="1210">
        <f t="shared" ref="H170:H177" si="36">I170+J170+K170</f>
        <v>0</v>
      </c>
      <c r="I170" s="1211">
        <v>0</v>
      </c>
      <c r="J170" s="1211"/>
      <c r="K170" s="1211"/>
      <c r="L170" s="1212"/>
      <c r="M170" s="1210">
        <f t="shared" ref="M170:M177" si="37">N170+O170+P170</f>
        <v>0</v>
      </c>
      <c r="N170" s="1211">
        <v>0</v>
      </c>
      <c r="O170" s="1211"/>
      <c r="P170" s="1211"/>
      <c r="Q170" s="1212"/>
      <c r="R170" s="982"/>
      <c r="S170" s="800"/>
    </row>
    <row r="171" spans="1:19" ht="23.25" hidden="1" customHeight="1" x14ac:dyDescent="0.25">
      <c r="A171" s="858" t="s">
        <v>34</v>
      </c>
      <c r="B171" s="213" t="s">
        <v>235</v>
      </c>
      <c r="C171" s="1210">
        <f t="shared" si="35"/>
        <v>0</v>
      </c>
      <c r="D171" s="1211">
        <v>0</v>
      </c>
      <c r="E171" s="1211"/>
      <c r="F171" s="1211"/>
      <c r="G171" s="1212"/>
      <c r="H171" s="1210">
        <f t="shared" si="36"/>
        <v>0</v>
      </c>
      <c r="I171" s="1211">
        <v>0</v>
      </c>
      <c r="J171" s="1211"/>
      <c r="K171" s="1211"/>
      <c r="L171" s="1212"/>
      <c r="M171" s="1210">
        <f t="shared" si="37"/>
        <v>0</v>
      </c>
      <c r="N171" s="1211">
        <v>0</v>
      </c>
      <c r="O171" s="1211"/>
      <c r="P171" s="1211"/>
      <c r="Q171" s="1212"/>
      <c r="R171" s="982"/>
      <c r="S171" s="800"/>
    </row>
    <row r="172" spans="1:19" ht="23.25" hidden="1" customHeight="1" x14ac:dyDescent="0.25">
      <c r="A172" s="857" t="s">
        <v>40</v>
      </c>
      <c r="B172" s="213" t="s">
        <v>146</v>
      </c>
      <c r="C172" s="1210">
        <f t="shared" si="35"/>
        <v>0</v>
      </c>
      <c r="D172" s="1211">
        <v>0</v>
      </c>
      <c r="E172" s="1211"/>
      <c r="F172" s="1211"/>
      <c r="G172" s="1212"/>
      <c r="H172" s="1210">
        <f t="shared" si="36"/>
        <v>0</v>
      </c>
      <c r="I172" s="1211">
        <v>0</v>
      </c>
      <c r="J172" s="1211"/>
      <c r="K172" s="1211"/>
      <c r="L172" s="1212"/>
      <c r="M172" s="1210">
        <f t="shared" si="37"/>
        <v>0</v>
      </c>
      <c r="N172" s="1211">
        <v>0</v>
      </c>
      <c r="O172" s="1211"/>
      <c r="P172" s="1211"/>
      <c r="Q172" s="1212"/>
      <c r="R172" s="983"/>
      <c r="S172" s="800"/>
    </row>
    <row r="173" spans="1:19" ht="23.25" hidden="1" customHeight="1" x14ac:dyDescent="0.25">
      <c r="A173" s="857" t="s">
        <v>40</v>
      </c>
      <c r="B173" s="213" t="s">
        <v>236</v>
      </c>
      <c r="C173" s="1210">
        <f t="shared" si="35"/>
        <v>0</v>
      </c>
      <c r="D173" s="1211">
        <v>0</v>
      </c>
      <c r="E173" s="1211"/>
      <c r="F173" s="1211"/>
      <c r="G173" s="1212"/>
      <c r="H173" s="1210">
        <f t="shared" si="36"/>
        <v>0</v>
      </c>
      <c r="I173" s="1211">
        <v>0</v>
      </c>
      <c r="J173" s="1211"/>
      <c r="K173" s="1211"/>
      <c r="L173" s="1212"/>
      <c r="M173" s="1210">
        <f t="shared" si="37"/>
        <v>0</v>
      </c>
      <c r="N173" s="1211">
        <v>0</v>
      </c>
      <c r="O173" s="1211"/>
      <c r="P173" s="1211"/>
      <c r="Q173" s="1212"/>
      <c r="R173" s="983"/>
      <c r="S173" s="800"/>
    </row>
    <row r="174" spans="1:19" ht="23.25" hidden="1" customHeight="1" x14ac:dyDescent="0.25">
      <c r="A174" s="860" t="s">
        <v>35</v>
      </c>
      <c r="B174" s="213" t="s">
        <v>147</v>
      </c>
      <c r="C174" s="1210">
        <f t="shared" si="35"/>
        <v>0</v>
      </c>
      <c r="D174" s="1211">
        <v>0</v>
      </c>
      <c r="E174" s="1211"/>
      <c r="F174" s="1211"/>
      <c r="G174" s="1212"/>
      <c r="H174" s="1210">
        <f t="shared" si="36"/>
        <v>0</v>
      </c>
      <c r="I174" s="1211">
        <v>0</v>
      </c>
      <c r="J174" s="1211"/>
      <c r="K174" s="1211"/>
      <c r="L174" s="1212"/>
      <c r="M174" s="1210">
        <f t="shared" si="37"/>
        <v>0</v>
      </c>
      <c r="N174" s="1211">
        <v>0</v>
      </c>
      <c r="O174" s="1211"/>
      <c r="P174" s="1211"/>
      <c r="Q174" s="1212"/>
      <c r="R174" s="983"/>
      <c r="S174" s="800"/>
    </row>
    <row r="175" spans="1:19" ht="31.5" hidden="1" customHeight="1" x14ac:dyDescent="0.25">
      <c r="A175" s="860" t="s">
        <v>35</v>
      </c>
      <c r="B175" s="213" t="s">
        <v>237</v>
      </c>
      <c r="C175" s="1210">
        <f t="shared" si="35"/>
        <v>0</v>
      </c>
      <c r="D175" s="1211">
        <v>0</v>
      </c>
      <c r="E175" s="1211"/>
      <c r="F175" s="1211"/>
      <c r="G175" s="1212"/>
      <c r="H175" s="1210">
        <f t="shared" si="36"/>
        <v>0</v>
      </c>
      <c r="I175" s="1211">
        <v>0</v>
      </c>
      <c r="J175" s="1211"/>
      <c r="K175" s="1211"/>
      <c r="L175" s="1212"/>
      <c r="M175" s="1210">
        <f t="shared" si="37"/>
        <v>0</v>
      </c>
      <c r="N175" s="1211">
        <v>0</v>
      </c>
      <c r="O175" s="1211"/>
      <c r="P175" s="1211"/>
      <c r="Q175" s="1212"/>
      <c r="R175" s="983"/>
      <c r="S175" s="800"/>
    </row>
    <row r="176" spans="1:19" ht="63.75" hidden="1" customHeight="1" x14ac:dyDescent="0.25">
      <c r="A176" s="860" t="s">
        <v>50</v>
      </c>
      <c r="B176" s="213" t="s">
        <v>148</v>
      </c>
      <c r="C176" s="1210">
        <f t="shared" si="35"/>
        <v>0</v>
      </c>
      <c r="D176" s="1211">
        <v>0</v>
      </c>
      <c r="E176" s="1211"/>
      <c r="F176" s="1211"/>
      <c r="G176" s="1212"/>
      <c r="H176" s="1210">
        <f t="shared" si="36"/>
        <v>0</v>
      </c>
      <c r="I176" s="1211">
        <v>0</v>
      </c>
      <c r="J176" s="1211"/>
      <c r="K176" s="1211"/>
      <c r="L176" s="1212"/>
      <c r="M176" s="1210">
        <f t="shared" si="37"/>
        <v>0</v>
      </c>
      <c r="N176" s="1211">
        <v>0</v>
      </c>
      <c r="O176" s="1211"/>
      <c r="P176" s="1211"/>
      <c r="Q176" s="1212"/>
      <c r="R176" s="983"/>
      <c r="S176" s="800"/>
    </row>
    <row r="177" spans="1:20" ht="29.25" hidden="1" customHeight="1" x14ac:dyDescent="0.25">
      <c r="A177" s="860" t="s">
        <v>50</v>
      </c>
      <c r="B177" s="213" t="s">
        <v>238</v>
      </c>
      <c r="C177" s="1210">
        <f t="shared" si="35"/>
        <v>0</v>
      </c>
      <c r="D177" s="1211">
        <v>0</v>
      </c>
      <c r="E177" s="1211"/>
      <c r="F177" s="1211"/>
      <c r="G177" s="1212"/>
      <c r="H177" s="1210">
        <f t="shared" si="36"/>
        <v>0</v>
      </c>
      <c r="I177" s="1211">
        <v>0</v>
      </c>
      <c r="J177" s="1211"/>
      <c r="K177" s="1211"/>
      <c r="L177" s="1212"/>
      <c r="M177" s="1210">
        <f t="shared" si="37"/>
        <v>0</v>
      </c>
      <c r="N177" s="1211">
        <v>0</v>
      </c>
      <c r="O177" s="1211"/>
      <c r="P177" s="1211"/>
      <c r="Q177" s="1212"/>
      <c r="R177" s="983"/>
      <c r="S177" s="800"/>
    </row>
    <row r="178" spans="1:20" ht="39" customHeight="1" x14ac:dyDescent="0.25">
      <c r="A178" s="1504" t="s">
        <v>167</v>
      </c>
      <c r="B178" s="1420" t="s">
        <v>419</v>
      </c>
      <c r="C178" s="1447">
        <f t="shared" ref="C178:C184" si="38">SUM(D178:G178)</f>
        <v>74364.490000000005</v>
      </c>
      <c r="D178" s="1434">
        <v>74364.490000000005</v>
      </c>
      <c r="E178" s="1434">
        <v>0</v>
      </c>
      <c r="F178" s="1434">
        <v>0</v>
      </c>
      <c r="G178" s="1435">
        <v>0</v>
      </c>
      <c r="H178" s="1447">
        <f t="shared" ref="H178:H192" si="39">SUM(I178:L178)</f>
        <v>74981.8</v>
      </c>
      <c r="I178" s="1434">
        <v>74981.8</v>
      </c>
      <c r="J178" s="1434">
        <v>0</v>
      </c>
      <c r="K178" s="1434">
        <v>0</v>
      </c>
      <c r="L178" s="1435">
        <v>0</v>
      </c>
      <c r="M178" s="1447">
        <f t="shared" ref="M178:M192" si="40">SUM(N178:Q178)</f>
        <v>38685.800000000003</v>
      </c>
      <c r="N178" s="1434">
        <v>38685.800000000003</v>
      </c>
      <c r="O178" s="1434">
        <v>0</v>
      </c>
      <c r="P178" s="1434">
        <v>0</v>
      </c>
      <c r="Q178" s="1435">
        <v>0</v>
      </c>
      <c r="R178" s="983"/>
      <c r="S178" s="800"/>
      <c r="T178" s="530"/>
    </row>
    <row r="179" spans="1:20" ht="24" x14ac:dyDescent="0.25">
      <c r="A179" s="1504" t="s">
        <v>168</v>
      </c>
      <c r="B179" s="1420" t="s">
        <v>774</v>
      </c>
      <c r="C179" s="1447">
        <f t="shared" si="38"/>
        <v>675</v>
      </c>
      <c r="D179" s="1434">
        <f>D180+D181+D182</f>
        <v>675</v>
      </c>
      <c r="E179" s="1434">
        <f>E180+E181+E182</f>
        <v>0</v>
      </c>
      <c r="F179" s="1434">
        <f>F180+F181+F182</f>
        <v>0</v>
      </c>
      <c r="G179" s="1434">
        <f>G180+G181+G182</f>
        <v>0</v>
      </c>
      <c r="H179" s="1447">
        <f t="shared" si="39"/>
        <v>979.90000000000009</v>
      </c>
      <c r="I179" s="1434">
        <f>I180+I181+I182</f>
        <v>979.90000000000009</v>
      </c>
      <c r="J179" s="1434">
        <f>J180+J181+J182</f>
        <v>0</v>
      </c>
      <c r="K179" s="1434">
        <f>K180+K181+K182</f>
        <v>0</v>
      </c>
      <c r="L179" s="1434">
        <f>L180+L181+L182</f>
        <v>0</v>
      </c>
      <c r="M179" s="1447">
        <f t="shared" si="40"/>
        <v>482.59999999999997</v>
      </c>
      <c r="N179" s="1434">
        <f>N180+N181+N182</f>
        <v>482.59999999999997</v>
      </c>
      <c r="O179" s="1434">
        <f>O180+O181+O182</f>
        <v>0</v>
      </c>
      <c r="P179" s="1434">
        <f>P180+P181+P182</f>
        <v>0</v>
      </c>
      <c r="Q179" s="1434">
        <f>Q180+Q181+Q182</f>
        <v>0</v>
      </c>
      <c r="R179" s="983"/>
      <c r="S179" s="800"/>
    </row>
    <row r="180" spans="1:20" ht="36" x14ac:dyDescent="0.25">
      <c r="A180" s="151" t="s">
        <v>34</v>
      </c>
      <c r="B180" s="213" t="s">
        <v>775</v>
      </c>
      <c r="C180" s="1217">
        <f t="shared" si="38"/>
        <v>630</v>
      </c>
      <c r="D180" s="1211">
        <v>630</v>
      </c>
      <c r="E180" s="1211"/>
      <c r="F180" s="1211"/>
      <c r="G180" s="1212"/>
      <c r="H180" s="1210">
        <f t="shared" si="39"/>
        <v>632.1</v>
      </c>
      <c r="I180" s="1211">
        <v>632.1</v>
      </c>
      <c r="J180" s="1211"/>
      <c r="K180" s="1211"/>
      <c r="L180" s="1212"/>
      <c r="M180" s="1345">
        <f t="shared" si="40"/>
        <v>451.4</v>
      </c>
      <c r="N180" s="1211">
        <v>451.4</v>
      </c>
      <c r="O180" s="1344"/>
      <c r="P180" s="1211"/>
      <c r="Q180" s="1212"/>
      <c r="R180" s="983"/>
      <c r="S180" s="800"/>
    </row>
    <row r="181" spans="1:20" ht="24" x14ac:dyDescent="0.25">
      <c r="A181" s="151" t="s">
        <v>115</v>
      </c>
      <c r="B181" s="213" t="s">
        <v>776</v>
      </c>
      <c r="C181" s="1217">
        <f t="shared" si="38"/>
        <v>0</v>
      </c>
      <c r="D181" s="1211">
        <v>0</v>
      </c>
      <c r="E181" s="1211"/>
      <c r="F181" s="1211"/>
      <c r="G181" s="1212"/>
      <c r="H181" s="1210">
        <f t="shared" si="39"/>
        <v>0</v>
      </c>
      <c r="I181" s="1211">
        <v>0</v>
      </c>
      <c r="J181" s="1211"/>
      <c r="K181" s="1211"/>
      <c r="L181" s="1212"/>
      <c r="M181" s="1345">
        <f t="shared" si="40"/>
        <v>0</v>
      </c>
      <c r="N181" s="1211"/>
      <c r="O181" s="1344"/>
      <c r="P181" s="1211"/>
      <c r="Q181" s="1212"/>
      <c r="R181" s="983"/>
      <c r="S181" s="800"/>
    </row>
    <row r="182" spans="1:20" ht="24" x14ac:dyDescent="0.25">
      <c r="A182" s="151" t="s">
        <v>116</v>
      </c>
      <c r="B182" s="213" t="s">
        <v>817</v>
      </c>
      <c r="C182" s="1217">
        <f t="shared" si="38"/>
        <v>45</v>
      </c>
      <c r="D182" s="1211">
        <v>45</v>
      </c>
      <c r="E182" s="1211"/>
      <c r="F182" s="1211"/>
      <c r="G182" s="1212"/>
      <c r="H182" s="1210">
        <f t="shared" si="39"/>
        <v>347.8</v>
      </c>
      <c r="I182" s="1211">
        <v>347.8</v>
      </c>
      <c r="J182" s="1211"/>
      <c r="K182" s="1211"/>
      <c r="L182" s="1212"/>
      <c r="M182" s="1345">
        <f t="shared" si="40"/>
        <v>31.2</v>
      </c>
      <c r="N182" s="1211">
        <v>31.2</v>
      </c>
      <c r="O182" s="1211"/>
      <c r="P182" s="1211"/>
      <c r="Q182" s="1212"/>
      <c r="R182" s="983"/>
      <c r="S182" s="800"/>
    </row>
    <row r="183" spans="1:20" ht="24" x14ac:dyDescent="0.25">
      <c r="A183" s="46" t="s">
        <v>394</v>
      </c>
      <c r="B183" s="1503" t="s">
        <v>635</v>
      </c>
      <c r="C183" s="1447">
        <f t="shared" si="38"/>
        <v>1657</v>
      </c>
      <c r="D183" s="1434">
        <f>D184+D185</f>
        <v>1657</v>
      </c>
      <c r="E183" s="1434">
        <f>E184+E185</f>
        <v>0</v>
      </c>
      <c r="F183" s="1434">
        <f>F184+F185</f>
        <v>0</v>
      </c>
      <c r="G183" s="1434">
        <f>G184+G185</f>
        <v>0</v>
      </c>
      <c r="H183" s="1447">
        <f>SUM(I183:L183)</f>
        <v>1618.4</v>
      </c>
      <c r="I183" s="1434">
        <f>I184+I185</f>
        <v>1618.4</v>
      </c>
      <c r="J183" s="1434">
        <f>J184+J185</f>
        <v>0</v>
      </c>
      <c r="K183" s="1434">
        <f>K184+K185</f>
        <v>0</v>
      </c>
      <c r="L183" s="1434">
        <f>L184+L185</f>
        <v>0</v>
      </c>
      <c r="M183" s="1447">
        <f>SUM(N183:Q183)</f>
        <v>1365.8</v>
      </c>
      <c r="N183" s="1434">
        <f>N184+N185</f>
        <v>1365.8</v>
      </c>
      <c r="O183" s="1434">
        <f>O184+O185</f>
        <v>0</v>
      </c>
      <c r="P183" s="1434">
        <f>P184+P185</f>
        <v>0</v>
      </c>
      <c r="Q183" s="1434">
        <f>Q184+Q185</f>
        <v>0</v>
      </c>
      <c r="R183" s="984"/>
      <c r="S183" s="800"/>
    </row>
    <row r="184" spans="1:20" ht="24.75" x14ac:dyDescent="0.25">
      <c r="A184" s="151" t="s">
        <v>40</v>
      </c>
      <c r="B184" s="54" t="s">
        <v>122</v>
      </c>
      <c r="C184" s="1217">
        <f t="shared" si="38"/>
        <v>0</v>
      </c>
      <c r="D184" s="1211">
        <v>0</v>
      </c>
      <c r="E184" s="1211"/>
      <c r="F184" s="1211"/>
      <c r="G184" s="1212"/>
      <c r="H184" s="1217">
        <f>SUM(I184:L184)</f>
        <v>0</v>
      </c>
      <c r="I184" s="1211"/>
      <c r="J184" s="1211"/>
      <c r="K184" s="1211"/>
      <c r="L184" s="1212"/>
      <c r="M184" s="1217">
        <f>SUM(N184:Q184)</f>
        <v>0</v>
      </c>
      <c r="N184" s="1211">
        <v>0</v>
      </c>
      <c r="O184" s="1211"/>
      <c r="P184" s="1211"/>
      <c r="Q184" s="1212"/>
      <c r="R184" s="984"/>
      <c r="S184" s="800"/>
    </row>
    <row r="185" spans="1:20" ht="39.75" customHeight="1" x14ac:dyDescent="0.25">
      <c r="A185" s="1547" t="s">
        <v>35</v>
      </c>
      <c r="B185" s="213" t="s">
        <v>818</v>
      </c>
      <c r="C185" s="980">
        <f t="shared" ref="C185:C192" si="41">SUM(D185:G185)</f>
        <v>1657</v>
      </c>
      <c r="D185" s="755">
        <v>1657</v>
      </c>
      <c r="E185" s="755"/>
      <c r="F185" s="755"/>
      <c r="G185" s="859"/>
      <c r="H185" s="980">
        <f t="shared" ref="H185:H190" si="42">SUM(I185:L185)</f>
        <v>1618.4</v>
      </c>
      <c r="I185" s="755">
        <v>1618.4</v>
      </c>
      <c r="J185" s="755"/>
      <c r="K185" s="755"/>
      <c r="L185" s="859"/>
      <c r="M185" s="980">
        <f t="shared" ref="M185:M190" si="43">SUM(N185:Q185)</f>
        <v>1365.8</v>
      </c>
      <c r="N185" s="755">
        <v>1365.8</v>
      </c>
      <c r="O185" s="755"/>
      <c r="P185" s="755"/>
      <c r="Q185" s="859"/>
      <c r="R185" s="984"/>
      <c r="S185" s="800"/>
    </row>
    <row r="186" spans="1:20" ht="39" customHeight="1" x14ac:dyDescent="0.25">
      <c r="A186" s="1504">
        <v>4</v>
      </c>
      <c r="B186" s="1505" t="s">
        <v>539</v>
      </c>
      <c r="C186" s="1447">
        <f t="shared" si="41"/>
        <v>3517.4</v>
      </c>
      <c r="D186" s="1434">
        <f>SUM(D187:D190)</f>
        <v>0</v>
      </c>
      <c r="E186" s="1434">
        <f>SUM(E187:E190)</f>
        <v>3517.4</v>
      </c>
      <c r="F186" s="1434">
        <f>SUM(F187:F190)</f>
        <v>0</v>
      </c>
      <c r="G186" s="1434">
        <f>SUM(G187:G190)</f>
        <v>0</v>
      </c>
      <c r="H186" s="1447">
        <f t="shared" si="42"/>
        <v>3517.4</v>
      </c>
      <c r="I186" s="1434">
        <f>SUM(I187:I190)</f>
        <v>0</v>
      </c>
      <c r="J186" s="1434">
        <f>SUM(J187:J190)</f>
        <v>3517.4</v>
      </c>
      <c r="K186" s="1434">
        <f>SUM(K187:K190)</f>
        <v>0</v>
      </c>
      <c r="L186" s="1434">
        <f>SUM(L187:L190)</f>
        <v>0</v>
      </c>
      <c r="M186" s="1447">
        <f t="shared" si="43"/>
        <v>1282.1999999999998</v>
      </c>
      <c r="N186" s="1434">
        <f>SUM(N187:N190)</f>
        <v>0</v>
      </c>
      <c r="O186" s="1434">
        <f>SUM(O187:O190)</f>
        <v>1282.1999999999998</v>
      </c>
      <c r="P186" s="1434">
        <f>SUM(P187:P190)</f>
        <v>0</v>
      </c>
      <c r="Q186" s="1434">
        <f>SUM(Q187:Q190)</f>
        <v>0</v>
      </c>
      <c r="R186" s="1297">
        <f>M186/C186*100</f>
        <v>36.4530619207369</v>
      </c>
      <c r="S186" s="800"/>
    </row>
    <row r="187" spans="1:20" ht="58.5" customHeight="1" x14ac:dyDescent="0.25">
      <c r="A187" s="151" t="s">
        <v>50</v>
      </c>
      <c r="B187" s="209" t="s">
        <v>780</v>
      </c>
      <c r="C187" s="1217">
        <f t="shared" si="41"/>
        <v>2771.6</v>
      </c>
      <c r="D187" s="1211"/>
      <c r="E187" s="1212">
        <v>2771.6</v>
      </c>
      <c r="F187" s="1211"/>
      <c r="G187" s="1212"/>
      <c r="H187" s="1217">
        <f t="shared" si="42"/>
        <v>2771.6</v>
      </c>
      <c r="I187" s="1211"/>
      <c r="J187" s="1212">
        <v>2771.6</v>
      </c>
      <c r="K187" s="1211"/>
      <c r="L187" s="1212"/>
      <c r="M187" s="1217">
        <f t="shared" si="43"/>
        <v>982.1</v>
      </c>
      <c r="N187" s="1211"/>
      <c r="O187" s="1211">
        <v>982.1</v>
      </c>
      <c r="P187" s="1211"/>
      <c r="Q187" s="1212"/>
      <c r="R187" s="984"/>
      <c r="S187" s="800"/>
    </row>
    <row r="188" spans="1:20" ht="60.75" customHeight="1" x14ac:dyDescent="0.25">
      <c r="A188" s="151" t="s">
        <v>51</v>
      </c>
      <c r="B188" s="1507" t="s">
        <v>777</v>
      </c>
      <c r="C188" s="1217">
        <f t="shared" si="41"/>
        <v>341.4</v>
      </c>
      <c r="D188" s="1211"/>
      <c r="E188" s="1212">
        <v>341.4</v>
      </c>
      <c r="F188" s="1211"/>
      <c r="G188" s="1212"/>
      <c r="H188" s="1217">
        <f t="shared" si="42"/>
        <v>341.4</v>
      </c>
      <c r="I188" s="1211"/>
      <c r="J188" s="1212">
        <v>341.4</v>
      </c>
      <c r="K188" s="1211"/>
      <c r="L188" s="1212"/>
      <c r="M188" s="1217">
        <f t="shared" si="43"/>
        <v>122.2</v>
      </c>
      <c r="N188" s="1211"/>
      <c r="O188" s="1211">
        <v>122.2</v>
      </c>
      <c r="P188" s="1211"/>
      <c r="Q188" s="1212"/>
      <c r="R188" s="984"/>
      <c r="S188" s="800"/>
    </row>
    <row r="189" spans="1:20" ht="72" customHeight="1" x14ac:dyDescent="0.25">
      <c r="A189" s="151" t="s">
        <v>52</v>
      </c>
      <c r="B189" s="1508" t="s">
        <v>778</v>
      </c>
      <c r="C189" s="1217">
        <f t="shared" si="41"/>
        <v>106</v>
      </c>
      <c r="D189" s="1211"/>
      <c r="E189" s="1212">
        <v>106</v>
      </c>
      <c r="F189" s="1211"/>
      <c r="G189" s="1212"/>
      <c r="H189" s="1217">
        <f t="shared" si="42"/>
        <v>106</v>
      </c>
      <c r="I189" s="1211"/>
      <c r="J189" s="1212">
        <v>106</v>
      </c>
      <c r="K189" s="1211"/>
      <c r="L189" s="1212"/>
      <c r="M189" s="1217">
        <f t="shared" si="43"/>
        <v>50.1</v>
      </c>
      <c r="N189" s="1211"/>
      <c r="O189" s="1211">
        <v>50.1</v>
      </c>
      <c r="P189" s="1211"/>
      <c r="Q189" s="1212"/>
      <c r="R189" s="984"/>
      <c r="S189" s="800"/>
    </row>
    <row r="190" spans="1:20" ht="56.25" customHeight="1" x14ac:dyDescent="0.25">
      <c r="A190" s="151" t="s">
        <v>53</v>
      </c>
      <c r="B190" s="1508" t="s">
        <v>779</v>
      </c>
      <c r="C190" s="1217">
        <f t="shared" si="41"/>
        <v>298.39999999999998</v>
      </c>
      <c r="D190" s="1211"/>
      <c r="E190" s="1180">
        <v>298.39999999999998</v>
      </c>
      <c r="F190" s="1065"/>
      <c r="G190" s="1180"/>
      <c r="H190" s="1217">
        <f t="shared" si="42"/>
        <v>298.39999999999998</v>
      </c>
      <c r="I190" s="1211"/>
      <c r="J190" s="1180">
        <v>298.39999999999998</v>
      </c>
      <c r="K190" s="1065"/>
      <c r="L190" s="1180"/>
      <c r="M190" s="1217">
        <f t="shared" si="43"/>
        <v>127.8</v>
      </c>
      <c r="N190" s="1211"/>
      <c r="O190" s="1065">
        <v>127.8</v>
      </c>
      <c r="P190" s="1065"/>
      <c r="Q190" s="1180"/>
      <c r="R190" s="985"/>
      <c r="S190" s="800"/>
    </row>
    <row r="191" spans="1:20" ht="24" x14ac:dyDescent="0.25">
      <c r="A191" s="1504" t="s">
        <v>455</v>
      </c>
      <c r="B191" s="1503" t="s">
        <v>781</v>
      </c>
      <c r="C191" s="1447">
        <f>SUM(D191:G191)</f>
        <v>50</v>
      </c>
      <c r="D191" s="1434">
        <v>50</v>
      </c>
      <c r="E191" s="1506"/>
      <c r="F191" s="1434">
        <v>0</v>
      </c>
      <c r="G191" s="1435">
        <v>0</v>
      </c>
      <c r="H191" s="1447">
        <f t="shared" si="39"/>
        <v>50</v>
      </c>
      <c r="I191" s="1434">
        <v>50</v>
      </c>
      <c r="J191" s="1506"/>
      <c r="K191" s="1434">
        <v>0</v>
      </c>
      <c r="L191" s="1435">
        <v>0</v>
      </c>
      <c r="M191" s="1447">
        <f t="shared" si="40"/>
        <v>50</v>
      </c>
      <c r="N191" s="1434">
        <v>50</v>
      </c>
      <c r="O191" s="1506"/>
      <c r="P191" s="1434">
        <v>0</v>
      </c>
      <c r="Q191" s="1435">
        <v>0</v>
      </c>
      <c r="R191" s="1510"/>
      <c r="S191" s="800"/>
    </row>
    <row r="192" spans="1:20" x14ac:dyDescent="0.25">
      <c r="A192" s="1504" t="s">
        <v>543</v>
      </c>
      <c r="B192" s="1433" t="s">
        <v>420</v>
      </c>
      <c r="C192" s="1447">
        <f t="shared" si="41"/>
        <v>68.7</v>
      </c>
      <c r="D192" s="1434">
        <v>3.5</v>
      </c>
      <c r="E192" s="1434">
        <v>65.2</v>
      </c>
      <c r="F192" s="1434">
        <v>0</v>
      </c>
      <c r="G192" s="1435"/>
      <c r="H192" s="1447">
        <f t="shared" si="39"/>
        <v>68.7</v>
      </c>
      <c r="I192" s="1434">
        <v>3.5</v>
      </c>
      <c r="J192" s="1434">
        <v>65.2</v>
      </c>
      <c r="K192" s="1434">
        <v>0</v>
      </c>
      <c r="L192" s="1435">
        <v>0</v>
      </c>
      <c r="M192" s="1447">
        <f t="shared" si="40"/>
        <v>3.5</v>
      </c>
      <c r="N192" s="1434">
        <v>3.5</v>
      </c>
      <c r="O192" s="1434">
        <v>0</v>
      </c>
      <c r="P192" s="1434">
        <v>0</v>
      </c>
      <c r="Q192" s="1435">
        <v>0</v>
      </c>
      <c r="R192" s="1521"/>
      <c r="S192" s="800"/>
    </row>
    <row r="193" spans="1:19" ht="36" x14ac:dyDescent="0.25">
      <c r="A193" s="1550" t="s">
        <v>544</v>
      </c>
      <c r="B193" s="1509" t="s">
        <v>819</v>
      </c>
      <c r="C193" s="1455">
        <f>SUM(D193:G193)</f>
        <v>0</v>
      </c>
      <c r="D193" s="1513"/>
      <c r="E193" s="1514"/>
      <c r="F193" s="1514"/>
      <c r="G193" s="1515"/>
      <c r="H193" s="1455">
        <f>SUM(I193:L193)</f>
        <v>0</v>
      </c>
      <c r="I193" s="1513"/>
      <c r="J193" s="1514"/>
      <c r="K193" s="1514"/>
      <c r="L193" s="1515"/>
      <c r="M193" s="1455">
        <f>SUM(N193:Q193)</f>
        <v>0</v>
      </c>
      <c r="N193" s="1513"/>
      <c r="O193" s="1514"/>
      <c r="P193" s="1514"/>
      <c r="Q193" s="1515"/>
      <c r="R193" s="985"/>
      <c r="S193" s="800"/>
    </row>
    <row r="194" spans="1:19" x14ac:dyDescent="0.25">
      <c r="A194" s="1551" t="s">
        <v>545</v>
      </c>
      <c r="B194" s="1516" t="s">
        <v>854</v>
      </c>
      <c r="C194" s="1455">
        <f>SUM(D194:G194)</f>
        <v>0</v>
      </c>
      <c r="D194" s="1517"/>
      <c r="E194" s="1518"/>
      <c r="F194" s="1518"/>
      <c r="G194" s="1519"/>
      <c r="H194" s="1455">
        <f>SUM(I194:L194)</f>
        <v>1500</v>
      </c>
      <c r="I194" s="1517">
        <v>1500</v>
      </c>
      <c r="J194" s="1518"/>
      <c r="K194" s="1518"/>
      <c r="L194" s="1520"/>
      <c r="M194" s="1455">
        <f>SUM(N194:Q194)</f>
        <v>0</v>
      </c>
      <c r="N194" s="1517"/>
      <c r="O194" s="1518"/>
      <c r="P194" s="1518"/>
      <c r="Q194" s="1520"/>
      <c r="R194" s="1511"/>
      <c r="S194" s="800"/>
    </row>
    <row r="195" spans="1:19" ht="15.75" thickBot="1" x14ac:dyDescent="0.3">
      <c r="A195" s="1512"/>
      <c r="B195" s="907" t="s">
        <v>102</v>
      </c>
      <c r="C195" s="1004">
        <f>SUM(D195:G195)</f>
        <v>80332.590000000011</v>
      </c>
      <c r="D195" s="1530">
        <f>D178+D179+D183+D186+D191+D192+D193+D194</f>
        <v>76749.990000000005</v>
      </c>
      <c r="E195" s="1175">
        <f>E178+E179+E183+E186+E191+E192+E193+E194</f>
        <v>3582.6</v>
      </c>
      <c r="F195" s="1175">
        <f>F178+F179+F183+F186+F191+F192+F193+F194</f>
        <v>0</v>
      </c>
      <c r="G195" s="1175">
        <f>G178+G179+G183+G186+G191+G192+G193+G194</f>
        <v>0</v>
      </c>
      <c r="H195" s="1004">
        <f>SUM(I195:L195)</f>
        <v>82716.2</v>
      </c>
      <c r="I195" s="1175">
        <f>I178+I179+I183+I186+I191+I192+I193+I194</f>
        <v>79133.599999999991</v>
      </c>
      <c r="J195" s="1175">
        <f>J178+J179+J183+J186+J191+J192+J193+J194</f>
        <v>3582.6</v>
      </c>
      <c r="K195" s="1175">
        <f>K178+K179+K183+K186+K191+K192+K193+K194</f>
        <v>0</v>
      </c>
      <c r="L195" s="1175">
        <f>L178+L179+L183+L186+L191+L192+L193+L194</f>
        <v>0</v>
      </c>
      <c r="M195" s="1004">
        <f>SUM(N195:Q195)</f>
        <v>41869.9</v>
      </c>
      <c r="N195" s="1175">
        <f>N178+N179+N183+N186+N191+N192+N193+N194</f>
        <v>40587.700000000004</v>
      </c>
      <c r="O195" s="1175">
        <f>O178+O179+O183+O186+O191+O192+O193+O194</f>
        <v>1282.1999999999998</v>
      </c>
      <c r="P195" s="1175">
        <f>P178+P179+P183+P186+P191+P192+P193+P194</f>
        <v>0</v>
      </c>
      <c r="Q195" s="1175">
        <f>Q178+Q179+Q183+Q186+Q191+Q192+Q193+Q194</f>
        <v>0</v>
      </c>
      <c r="R195" s="951">
        <f>M195/C195*100</f>
        <v>52.120689747461149</v>
      </c>
      <c r="S195" s="800"/>
    </row>
    <row r="196" spans="1:19" ht="30" customHeight="1" thickBot="1" x14ac:dyDescent="0.3">
      <c r="A196" s="1873" t="s">
        <v>845</v>
      </c>
      <c r="B196" s="1874"/>
      <c r="C196" s="1874"/>
      <c r="D196" s="1874"/>
      <c r="E196" s="1874"/>
      <c r="F196" s="1874"/>
      <c r="G196" s="1874"/>
      <c r="H196" s="1874"/>
      <c r="I196" s="1874"/>
      <c r="J196" s="1874"/>
      <c r="K196" s="1874"/>
      <c r="L196" s="1874"/>
      <c r="M196" s="1874"/>
      <c r="N196" s="1874"/>
      <c r="O196" s="1874"/>
      <c r="P196" s="1874"/>
      <c r="Q196" s="1874"/>
      <c r="R196" s="1875"/>
      <c r="S196" s="1293" t="s">
        <v>364</v>
      </c>
    </row>
    <row r="197" spans="1:19" ht="24.75" x14ac:dyDescent="0.25">
      <c r="A197" s="1438" t="s">
        <v>167</v>
      </c>
      <c r="B197" s="1441" t="s">
        <v>461</v>
      </c>
      <c r="C197" s="1442">
        <f>SUM(D197:G197)</f>
        <v>0</v>
      </c>
      <c r="D197" s="1443">
        <v>0</v>
      </c>
      <c r="E197" s="1443">
        <v>0</v>
      </c>
      <c r="F197" s="1443">
        <v>0</v>
      </c>
      <c r="G197" s="1444">
        <v>0</v>
      </c>
      <c r="H197" s="1442">
        <f t="shared" ref="H197:H202" si="44">SUM(I197:L197)</f>
        <v>0</v>
      </c>
      <c r="I197" s="1443">
        <v>0</v>
      </c>
      <c r="J197" s="1443">
        <v>0</v>
      </c>
      <c r="K197" s="1443">
        <v>0</v>
      </c>
      <c r="L197" s="1444">
        <v>0</v>
      </c>
      <c r="M197" s="1442">
        <f t="shared" ref="M197:M202" si="45">SUM(N197:Q197)</f>
        <v>0</v>
      </c>
      <c r="N197" s="1443">
        <v>0</v>
      </c>
      <c r="O197" s="1443">
        <v>0</v>
      </c>
      <c r="P197" s="1443">
        <v>0</v>
      </c>
      <c r="Q197" s="1444">
        <v>0</v>
      </c>
      <c r="R197" s="1445"/>
      <c r="S197" s="800"/>
    </row>
    <row r="198" spans="1:19" ht="36" x14ac:dyDescent="0.25">
      <c r="A198" s="1439" t="s">
        <v>168</v>
      </c>
      <c r="B198" s="1446" t="s">
        <v>462</v>
      </c>
      <c r="C198" s="1447">
        <f>SUM(D198:G198)</f>
        <v>107</v>
      </c>
      <c r="D198" s="1130">
        <f>D199+D202+D204+D207</f>
        <v>107</v>
      </c>
      <c r="E198" s="1130">
        <f>E199+E202+E204+E207</f>
        <v>0</v>
      </c>
      <c r="F198" s="1130">
        <f>F199+F202+F204+F207</f>
        <v>0</v>
      </c>
      <c r="G198" s="1130">
        <f>G199+G202+G204+G207</f>
        <v>0</v>
      </c>
      <c r="H198" s="1447">
        <f t="shared" si="44"/>
        <v>108.5</v>
      </c>
      <c r="I198" s="1130">
        <f>I199+I202+I204+I207</f>
        <v>108.5</v>
      </c>
      <c r="J198" s="1130">
        <f>J199+J202+J204+J207</f>
        <v>0</v>
      </c>
      <c r="K198" s="1130">
        <f>K199+K202+K204+K207</f>
        <v>0</v>
      </c>
      <c r="L198" s="1130">
        <f>L199+L202+L204+L207</f>
        <v>0</v>
      </c>
      <c r="M198" s="1447">
        <f t="shared" si="45"/>
        <v>94.8</v>
      </c>
      <c r="N198" s="1130">
        <f>N199+N202+N204+N207</f>
        <v>94.8</v>
      </c>
      <c r="O198" s="1130">
        <f>O199+O202+O204+O207</f>
        <v>0</v>
      </c>
      <c r="P198" s="1130">
        <f>P199+P202+P204+P207</f>
        <v>0</v>
      </c>
      <c r="Q198" s="1130">
        <f>Q199+Q202+Q204+Q207</f>
        <v>0</v>
      </c>
      <c r="R198" s="1448"/>
      <c r="S198" s="1293"/>
    </row>
    <row r="199" spans="1:19" ht="26.25" customHeight="1" x14ac:dyDescent="0.25">
      <c r="A199" s="1439" t="s">
        <v>34</v>
      </c>
      <c r="B199" s="987" t="s">
        <v>820</v>
      </c>
      <c r="C199" s="991">
        <f>SUM(D199:G199)</f>
        <v>0</v>
      </c>
      <c r="D199" s="795">
        <f>D200+D201</f>
        <v>0</v>
      </c>
      <c r="E199" s="795">
        <f>E200+E201</f>
        <v>0</v>
      </c>
      <c r="F199" s="795">
        <f>F200+F201</f>
        <v>0</v>
      </c>
      <c r="G199" s="795">
        <f>G200+G201</f>
        <v>0</v>
      </c>
      <c r="H199" s="991">
        <f t="shared" si="44"/>
        <v>0</v>
      </c>
      <c r="I199" s="795">
        <f>I200+I201</f>
        <v>0</v>
      </c>
      <c r="J199" s="795">
        <f>J200+J201</f>
        <v>0</v>
      </c>
      <c r="K199" s="795">
        <f>K200+K201</f>
        <v>0</v>
      </c>
      <c r="L199" s="795">
        <f>L200+L201</f>
        <v>0</v>
      </c>
      <c r="M199" s="991">
        <f t="shared" si="45"/>
        <v>0</v>
      </c>
      <c r="N199" s="795">
        <f>N200+N201</f>
        <v>0</v>
      </c>
      <c r="O199" s="795">
        <f>O200+O201</f>
        <v>0</v>
      </c>
      <c r="P199" s="795">
        <f>P200+P201</f>
        <v>0</v>
      </c>
      <c r="Q199" s="795">
        <f>Q200+Q201</f>
        <v>0</v>
      </c>
      <c r="R199" s="998"/>
      <c r="S199" s="800"/>
    </row>
    <row r="200" spans="1:19" ht="26.25" customHeight="1" x14ac:dyDescent="0.25">
      <c r="A200" s="261" t="s">
        <v>397</v>
      </c>
      <c r="B200" s="196" t="s">
        <v>821</v>
      </c>
      <c r="C200" s="991">
        <f t="shared" ref="C200:C208" si="46">SUM(D200:G200)</f>
        <v>0</v>
      </c>
      <c r="D200" s="794"/>
      <c r="E200" s="1065"/>
      <c r="F200" s="1065"/>
      <c r="G200" s="1180"/>
      <c r="H200" s="992">
        <f t="shared" si="44"/>
        <v>0</v>
      </c>
      <c r="I200" s="794"/>
      <c r="J200" s="1065"/>
      <c r="K200" s="1065"/>
      <c r="L200" s="1180"/>
      <c r="M200" s="992">
        <f t="shared" si="45"/>
        <v>0</v>
      </c>
      <c r="N200" s="794"/>
      <c r="O200" s="1065"/>
      <c r="P200" s="1065"/>
      <c r="Q200" s="1180"/>
      <c r="R200" s="998"/>
      <c r="S200" s="800"/>
    </row>
    <row r="201" spans="1:19" ht="26.25" customHeight="1" x14ac:dyDescent="0.25">
      <c r="A201" s="261" t="s">
        <v>398</v>
      </c>
      <c r="B201" s="196" t="s">
        <v>726</v>
      </c>
      <c r="C201" s="991">
        <f t="shared" si="46"/>
        <v>0</v>
      </c>
      <c r="D201" s="794"/>
      <c r="E201" s="1065"/>
      <c r="F201" s="1065"/>
      <c r="G201" s="1180"/>
      <c r="H201" s="992">
        <f t="shared" si="44"/>
        <v>0</v>
      </c>
      <c r="I201" s="794"/>
      <c r="J201" s="1065"/>
      <c r="K201" s="1065"/>
      <c r="L201" s="1180"/>
      <c r="M201" s="992">
        <f t="shared" si="45"/>
        <v>0</v>
      </c>
      <c r="N201" s="794"/>
      <c r="O201" s="1065"/>
      <c r="P201" s="1065"/>
      <c r="Q201" s="1180"/>
      <c r="R201" s="998"/>
      <c r="S201" s="800"/>
    </row>
    <row r="202" spans="1:19" ht="24" x14ac:dyDescent="0.25">
      <c r="A202" s="1439" t="s">
        <v>115</v>
      </c>
      <c r="B202" s="987" t="s">
        <v>822</v>
      </c>
      <c r="C202" s="991">
        <f t="shared" si="46"/>
        <v>95</v>
      </c>
      <c r="D202" s="795">
        <f>D203</f>
        <v>95</v>
      </c>
      <c r="E202" s="795">
        <f>E203</f>
        <v>0</v>
      </c>
      <c r="F202" s="795">
        <f>F203</f>
        <v>0</v>
      </c>
      <c r="G202" s="795">
        <f>G203</f>
        <v>0</v>
      </c>
      <c r="H202" s="991">
        <f t="shared" si="44"/>
        <v>95</v>
      </c>
      <c r="I202" s="795">
        <f>I203</f>
        <v>95</v>
      </c>
      <c r="J202" s="795">
        <f>J203</f>
        <v>0</v>
      </c>
      <c r="K202" s="795">
        <f>K203</f>
        <v>0</v>
      </c>
      <c r="L202" s="795">
        <f>L203</f>
        <v>0</v>
      </c>
      <c r="M202" s="991">
        <f t="shared" si="45"/>
        <v>94.8</v>
      </c>
      <c r="N202" s="795">
        <f>N203</f>
        <v>94.8</v>
      </c>
      <c r="O202" s="795">
        <f>O203</f>
        <v>0</v>
      </c>
      <c r="P202" s="795">
        <f>P203</f>
        <v>0</v>
      </c>
      <c r="Q202" s="795">
        <f>Q203</f>
        <v>0</v>
      </c>
      <c r="R202" s="997"/>
      <c r="S202" s="800"/>
    </row>
    <row r="203" spans="1:19" ht="24" x14ac:dyDescent="0.25">
      <c r="A203" s="261" t="s">
        <v>727</v>
      </c>
      <c r="B203" s="196" t="s">
        <v>728</v>
      </c>
      <c r="C203" s="991">
        <f>D203+E203+F203+G203</f>
        <v>95</v>
      </c>
      <c r="D203" s="794">
        <v>95</v>
      </c>
      <c r="E203" s="1065"/>
      <c r="F203" s="1065"/>
      <c r="G203" s="1180"/>
      <c r="H203" s="991">
        <f>I203+J203+K203+L203</f>
        <v>95</v>
      </c>
      <c r="I203" s="794">
        <v>95</v>
      </c>
      <c r="J203" s="1065"/>
      <c r="K203" s="1065"/>
      <c r="L203" s="1180"/>
      <c r="M203" s="991">
        <f>N203+O203+P203+Q203</f>
        <v>94.8</v>
      </c>
      <c r="N203" s="794">
        <v>94.8</v>
      </c>
      <c r="O203" s="1065"/>
      <c r="P203" s="1065"/>
      <c r="Q203" s="1180"/>
      <c r="R203" s="997"/>
      <c r="S203" s="800"/>
    </row>
    <row r="204" spans="1:19" ht="24" x14ac:dyDescent="0.25">
      <c r="A204" s="1449" t="s">
        <v>116</v>
      </c>
      <c r="B204" s="987" t="s">
        <v>823</v>
      </c>
      <c r="C204" s="991">
        <f t="shared" si="46"/>
        <v>12</v>
      </c>
      <c r="D204" s="795">
        <f>D205+D206</f>
        <v>12</v>
      </c>
      <c r="E204" s="795">
        <f>E205+E206</f>
        <v>0</v>
      </c>
      <c r="F204" s="795">
        <f>F205+F206</f>
        <v>0</v>
      </c>
      <c r="G204" s="795">
        <f>G205+G206</f>
        <v>0</v>
      </c>
      <c r="H204" s="991">
        <f>SUM(I204:L204)</f>
        <v>13.5</v>
      </c>
      <c r="I204" s="795">
        <f>I205+I206</f>
        <v>13.5</v>
      </c>
      <c r="J204" s="795">
        <f>J205+J206</f>
        <v>0</v>
      </c>
      <c r="K204" s="795">
        <f>K205+K206</f>
        <v>0</v>
      </c>
      <c r="L204" s="795">
        <f>L205+L206</f>
        <v>0</v>
      </c>
      <c r="M204" s="991">
        <f>SUM(N204:Q204)</f>
        <v>0</v>
      </c>
      <c r="N204" s="795">
        <f>N205+N206</f>
        <v>0</v>
      </c>
      <c r="O204" s="795">
        <f>O205+O206</f>
        <v>0</v>
      </c>
      <c r="P204" s="795">
        <f>P205+P206</f>
        <v>0</v>
      </c>
      <c r="Q204" s="795">
        <f>Q205+Q206</f>
        <v>0</v>
      </c>
      <c r="R204" s="997"/>
      <c r="S204" s="800"/>
    </row>
    <row r="205" spans="1:19" ht="24" x14ac:dyDescent="0.25">
      <c r="A205" s="1440" t="s">
        <v>402</v>
      </c>
      <c r="B205" s="196" t="s">
        <v>824</v>
      </c>
      <c r="C205" s="991">
        <f t="shared" si="46"/>
        <v>4</v>
      </c>
      <c r="D205" s="794">
        <v>4</v>
      </c>
      <c r="E205" s="1065"/>
      <c r="F205" s="1065"/>
      <c r="G205" s="1180"/>
      <c r="H205" s="992">
        <f>SUM(I205:L205)</f>
        <v>4</v>
      </c>
      <c r="I205" s="794">
        <v>4</v>
      </c>
      <c r="J205" s="1065"/>
      <c r="K205" s="1065"/>
      <c r="L205" s="1180"/>
      <c r="M205" s="992">
        <f>SUM(N205:Q205)</f>
        <v>0</v>
      </c>
      <c r="N205" s="794"/>
      <c r="O205" s="1065"/>
      <c r="P205" s="1065"/>
      <c r="Q205" s="1180"/>
      <c r="R205" s="997"/>
      <c r="S205" s="800"/>
    </row>
    <row r="206" spans="1:19" ht="24" x14ac:dyDescent="0.25">
      <c r="A206" s="1440" t="s">
        <v>403</v>
      </c>
      <c r="B206" s="196" t="s">
        <v>729</v>
      </c>
      <c r="C206" s="991">
        <f t="shared" si="46"/>
        <v>8</v>
      </c>
      <c r="D206" s="794">
        <v>8</v>
      </c>
      <c r="E206" s="1065"/>
      <c r="F206" s="1065"/>
      <c r="G206" s="1180"/>
      <c r="H206" s="992">
        <f>SUM(I206:L206)</f>
        <v>9.5</v>
      </c>
      <c r="I206" s="794">
        <v>9.5</v>
      </c>
      <c r="J206" s="1065"/>
      <c r="K206" s="1065"/>
      <c r="L206" s="1180"/>
      <c r="M206" s="992">
        <f>SUM(N206:Q206)</f>
        <v>0</v>
      </c>
      <c r="N206" s="794"/>
      <c r="O206" s="1065"/>
      <c r="P206" s="1065"/>
      <c r="Q206" s="1180"/>
      <c r="R206" s="997"/>
      <c r="S206" s="800"/>
    </row>
    <row r="207" spans="1:19" ht="25.5" x14ac:dyDescent="0.25">
      <c r="A207" s="1439" t="s">
        <v>117</v>
      </c>
      <c r="B207" s="1450" t="s">
        <v>825</v>
      </c>
      <c r="C207" s="991">
        <f t="shared" si="46"/>
        <v>0</v>
      </c>
      <c r="D207" s="795"/>
      <c r="E207" s="1067">
        <v>0</v>
      </c>
      <c r="F207" s="1067">
        <v>0</v>
      </c>
      <c r="G207" s="1191">
        <v>0</v>
      </c>
      <c r="H207" s="991">
        <f>SUM(I207:L207)</f>
        <v>0</v>
      </c>
      <c r="I207" s="795"/>
      <c r="J207" s="1067">
        <v>0</v>
      </c>
      <c r="K207" s="1067">
        <v>0</v>
      </c>
      <c r="L207" s="1191">
        <v>0</v>
      </c>
      <c r="M207" s="991">
        <f>SUM(N207:Q207)</f>
        <v>0</v>
      </c>
      <c r="N207" s="1067">
        <v>0</v>
      </c>
      <c r="O207" s="1067">
        <v>0</v>
      </c>
      <c r="P207" s="1067">
        <v>0</v>
      </c>
      <c r="Q207" s="1191">
        <v>0</v>
      </c>
      <c r="R207" s="950"/>
      <c r="S207" s="800"/>
    </row>
    <row r="208" spans="1:19" ht="26.25" customHeight="1" thickBot="1" x14ac:dyDescent="0.3">
      <c r="A208" s="989"/>
      <c r="B208" s="990" t="s">
        <v>102</v>
      </c>
      <c r="C208" s="993">
        <f t="shared" si="46"/>
        <v>107</v>
      </c>
      <c r="D208" s="994">
        <f>D197+D198</f>
        <v>107</v>
      </c>
      <c r="E208" s="994">
        <f>E197+E198</f>
        <v>0</v>
      </c>
      <c r="F208" s="994">
        <f>F197+F198</f>
        <v>0</v>
      </c>
      <c r="G208" s="995">
        <f>G197+G198</f>
        <v>0</v>
      </c>
      <c r="H208" s="993">
        <f>SUM(I208:L208)</f>
        <v>108.5</v>
      </c>
      <c r="I208" s="994">
        <f>I197+I198</f>
        <v>108.5</v>
      </c>
      <c r="J208" s="994">
        <f>J197+J198</f>
        <v>0</v>
      </c>
      <c r="K208" s="994">
        <f>K197+K198</f>
        <v>0</v>
      </c>
      <c r="L208" s="995">
        <f>L197+L198</f>
        <v>0</v>
      </c>
      <c r="M208" s="993">
        <f>SUM(N208:Q208)</f>
        <v>94.8</v>
      </c>
      <c r="N208" s="994">
        <f>N197+N198</f>
        <v>94.8</v>
      </c>
      <c r="O208" s="994">
        <f>O197+O198</f>
        <v>0</v>
      </c>
      <c r="P208" s="994">
        <f>P197+P198</f>
        <v>0</v>
      </c>
      <c r="Q208" s="995">
        <f>Q197+Q198</f>
        <v>0</v>
      </c>
      <c r="R208" s="951">
        <f>M208/C208*100</f>
        <v>88.598130841121488</v>
      </c>
      <c r="S208" s="800"/>
    </row>
    <row r="209" spans="1:19" ht="30" customHeight="1" thickBot="1" x14ac:dyDescent="0.3">
      <c r="A209" s="1873" t="s">
        <v>721</v>
      </c>
      <c r="B209" s="1874"/>
      <c r="C209" s="1874"/>
      <c r="D209" s="1874"/>
      <c r="E209" s="1874"/>
      <c r="F209" s="1874"/>
      <c r="G209" s="1874"/>
      <c r="H209" s="1874"/>
      <c r="I209" s="1874"/>
      <c r="J209" s="1874"/>
      <c r="K209" s="1874"/>
      <c r="L209" s="1874"/>
      <c r="M209" s="1874"/>
      <c r="N209" s="1874"/>
      <c r="O209" s="1874"/>
      <c r="P209" s="1874"/>
      <c r="Q209" s="1874"/>
      <c r="R209" s="1875"/>
      <c r="S209" s="1293" t="s">
        <v>364</v>
      </c>
    </row>
    <row r="210" spans="1:19" ht="36" x14ac:dyDescent="0.25">
      <c r="A210" s="1416">
        <v>1</v>
      </c>
      <c r="B210" s="1000" t="s">
        <v>826</v>
      </c>
      <c r="C210" s="1002">
        <f>SUM(D210:G210)</f>
        <v>0</v>
      </c>
      <c r="D210" s="1124">
        <f>SUM(D211:D213)</f>
        <v>0</v>
      </c>
      <c r="E210" s="1124">
        <f>SUM(E211:E213)</f>
        <v>0</v>
      </c>
      <c r="F210" s="1124">
        <f>SUM(F211:F213)</f>
        <v>0</v>
      </c>
      <c r="G210" s="1223">
        <f>SUM(G211:G213)</f>
        <v>0</v>
      </c>
      <c r="H210" s="1002">
        <f>SUM(I210:L210)</f>
        <v>0</v>
      </c>
      <c r="I210" s="1124">
        <f>SUM(I211:I213)</f>
        <v>0</v>
      </c>
      <c r="J210" s="1124">
        <f>SUM(J211:J213)</f>
        <v>0</v>
      </c>
      <c r="K210" s="1124">
        <f>SUM(K211:K213)</f>
        <v>0</v>
      </c>
      <c r="L210" s="1223">
        <f>SUM(L211:L213)</f>
        <v>0</v>
      </c>
      <c r="M210" s="1002">
        <f>SUM(N210:Q210)</f>
        <v>0</v>
      </c>
      <c r="N210" s="1124">
        <f>SUM(N211:N213)</f>
        <v>0</v>
      </c>
      <c r="O210" s="1124">
        <f>SUM(O211:O213)</f>
        <v>0</v>
      </c>
      <c r="P210" s="1124">
        <f>SUM(P211:P213)</f>
        <v>0</v>
      </c>
      <c r="Q210" s="1223">
        <f>SUM(Q211:Q213)</f>
        <v>0</v>
      </c>
      <c r="R210" s="335"/>
      <c r="S210" s="800"/>
    </row>
    <row r="211" spans="1:19" x14ac:dyDescent="0.25">
      <c r="A211" s="1546" t="s">
        <v>26</v>
      </c>
      <c r="B211" s="194" t="s">
        <v>716</v>
      </c>
      <c r="C211" s="991">
        <f t="shared" ref="C211:C217" si="47">D211+E211</f>
        <v>0</v>
      </c>
      <c r="D211" s="1188"/>
      <c r="E211" s="1065"/>
      <c r="F211" s="1065"/>
      <c r="G211" s="1180"/>
      <c r="H211" s="992">
        <f t="shared" ref="H211:H217" si="48">I211+J211</f>
        <v>0</v>
      </c>
      <c r="I211" s="1188"/>
      <c r="J211" s="1065"/>
      <c r="K211" s="1065"/>
      <c r="L211" s="1180"/>
      <c r="M211" s="991">
        <f t="shared" ref="M211:M217" si="49">N211+O211</f>
        <v>0</v>
      </c>
      <c r="N211" s="1188"/>
      <c r="O211" s="1065"/>
      <c r="P211" s="1065"/>
      <c r="Q211" s="1180"/>
      <c r="R211" s="1006"/>
      <c r="S211" s="800"/>
    </row>
    <row r="212" spans="1:19" ht="24" x14ac:dyDescent="0.25">
      <c r="A212" s="1547" t="s">
        <v>27</v>
      </c>
      <c r="B212" s="195" t="s">
        <v>717</v>
      </c>
      <c r="C212" s="991">
        <f t="shared" si="47"/>
        <v>0</v>
      </c>
      <c r="D212" s="1188"/>
      <c r="E212" s="1065"/>
      <c r="F212" s="1065"/>
      <c r="G212" s="1180"/>
      <c r="H212" s="992">
        <f t="shared" si="48"/>
        <v>0</v>
      </c>
      <c r="I212" s="1188"/>
      <c r="J212" s="1065"/>
      <c r="K212" s="1065"/>
      <c r="L212" s="1180"/>
      <c r="M212" s="991">
        <f t="shared" si="49"/>
        <v>0</v>
      </c>
      <c r="N212" s="1188"/>
      <c r="O212" s="1065"/>
      <c r="P212" s="1065"/>
      <c r="Q212" s="1180"/>
      <c r="R212" s="1006"/>
      <c r="S212" s="800"/>
    </row>
    <row r="213" spans="1:19" ht="24" x14ac:dyDescent="0.25">
      <c r="A213" s="151" t="s">
        <v>28</v>
      </c>
      <c r="B213" s="196" t="s">
        <v>827</v>
      </c>
      <c r="C213" s="991">
        <f t="shared" si="47"/>
        <v>0</v>
      </c>
      <c r="D213" s="1188"/>
      <c r="E213" s="1065"/>
      <c r="F213" s="1065"/>
      <c r="G213" s="1180"/>
      <c r="H213" s="991">
        <f t="shared" si="48"/>
        <v>0</v>
      </c>
      <c r="I213" s="1188"/>
      <c r="J213" s="1065"/>
      <c r="K213" s="1065"/>
      <c r="L213" s="1180"/>
      <c r="M213" s="991">
        <f t="shared" si="49"/>
        <v>0</v>
      </c>
      <c r="N213" s="1188"/>
      <c r="O213" s="1065"/>
      <c r="P213" s="1065"/>
      <c r="Q213" s="1180"/>
      <c r="R213" s="1006"/>
      <c r="S213" s="800"/>
    </row>
    <row r="214" spans="1:19" ht="36" x14ac:dyDescent="0.25">
      <c r="A214" s="451">
        <v>2</v>
      </c>
      <c r="B214" s="468" t="s">
        <v>718</v>
      </c>
      <c r="C214" s="1003">
        <f>SUM(D214:G214)</f>
        <v>2078</v>
      </c>
      <c r="D214" s="1124">
        <f>D215+D216+D217+D218+D219+D220</f>
        <v>2078</v>
      </c>
      <c r="E214" s="1124">
        <f>E215+E216+E217+E218+E219+E220</f>
        <v>0</v>
      </c>
      <c r="F214" s="1124">
        <f>F215+F216+F217+F218+F219+F220</f>
        <v>0</v>
      </c>
      <c r="G214" s="1124">
        <f>G215+G216+G217+G218+G219+G220</f>
        <v>0</v>
      </c>
      <c r="H214" s="1003">
        <f>SUM(I214:L214)</f>
        <v>3333.1</v>
      </c>
      <c r="I214" s="1124">
        <f>SUM(I215+I216+I217+I218+I219+I220)</f>
        <v>3333.1</v>
      </c>
      <c r="J214" s="1124">
        <f>SUM(J215+J216+J217+J218+J219+J220)</f>
        <v>0</v>
      </c>
      <c r="K214" s="1124">
        <f>SUM(K215+K216+K217+K218+K219+K220)</f>
        <v>0</v>
      </c>
      <c r="L214" s="1124">
        <f>SUM(L215+L216+L217+L218+L219+L220)</f>
        <v>0</v>
      </c>
      <c r="M214" s="1003">
        <f>SUM(N214:Q214)</f>
        <v>709.88</v>
      </c>
      <c r="N214" s="1124">
        <f>SUM(N215+N216+N217+N218+N219+N220)</f>
        <v>709.88</v>
      </c>
      <c r="O214" s="1124">
        <f>SUM(O215+O216+O217+O218+O219+O220)</f>
        <v>0</v>
      </c>
      <c r="P214" s="1124">
        <f>SUM(P215+P216+P217+P218+P219+P220)</f>
        <v>0</v>
      </c>
      <c r="Q214" s="1124">
        <f>SUM(Q215+Q216+Q217+Q218+Q219+Q220)</f>
        <v>0</v>
      </c>
      <c r="R214" s="1007"/>
      <c r="S214" s="800"/>
    </row>
    <row r="215" spans="1:19" ht="24" x14ac:dyDescent="0.25">
      <c r="A215" s="1547" t="s">
        <v>34</v>
      </c>
      <c r="B215" s="195" t="s">
        <v>828</v>
      </c>
      <c r="C215" s="991">
        <f t="shared" si="47"/>
        <v>365</v>
      </c>
      <c r="D215" s="1188">
        <v>365</v>
      </c>
      <c r="E215" s="1065"/>
      <c r="F215" s="1065"/>
      <c r="G215" s="1180"/>
      <c r="H215" s="991">
        <f t="shared" si="48"/>
        <v>90.6</v>
      </c>
      <c r="I215" s="1188">
        <v>90.6</v>
      </c>
      <c r="J215" s="1065"/>
      <c r="K215" s="1065"/>
      <c r="L215" s="1180"/>
      <c r="M215" s="991">
        <f t="shared" si="49"/>
        <v>0</v>
      </c>
      <c r="N215" s="1188"/>
      <c r="O215" s="1065"/>
      <c r="P215" s="1065"/>
      <c r="Q215" s="1180"/>
      <c r="R215" s="1006"/>
      <c r="S215" s="800"/>
    </row>
    <row r="216" spans="1:19" x14ac:dyDescent="0.25">
      <c r="A216" s="1547" t="s">
        <v>115</v>
      </c>
      <c r="B216" s="195" t="s">
        <v>719</v>
      </c>
      <c r="C216" s="991">
        <f>SUM(D216:G216)</f>
        <v>1238</v>
      </c>
      <c r="D216" s="1188">
        <v>1238</v>
      </c>
      <c r="E216" s="1065"/>
      <c r="F216" s="1065"/>
      <c r="G216" s="1180"/>
      <c r="H216" s="991">
        <f>SUM(I216:L216)</f>
        <v>3008</v>
      </c>
      <c r="I216" s="1188">
        <v>3008</v>
      </c>
      <c r="J216" s="1065"/>
      <c r="K216" s="1065"/>
      <c r="L216" s="1180"/>
      <c r="M216" s="991">
        <f>SUM(N216:Q216)</f>
        <v>672.4</v>
      </c>
      <c r="N216" s="1065">
        <v>672.4</v>
      </c>
      <c r="O216" s="1065"/>
      <c r="P216" s="1065"/>
      <c r="Q216" s="1180"/>
      <c r="R216" s="1006"/>
      <c r="S216" s="800"/>
    </row>
    <row r="217" spans="1:19" x14ac:dyDescent="0.25">
      <c r="A217" s="1547" t="s">
        <v>116</v>
      </c>
      <c r="B217" s="196" t="s">
        <v>214</v>
      </c>
      <c r="C217" s="991">
        <f t="shared" si="47"/>
        <v>50</v>
      </c>
      <c r="D217" s="1065">
        <v>50</v>
      </c>
      <c r="E217" s="1188"/>
      <c r="F217" s="1065"/>
      <c r="G217" s="1180"/>
      <c r="H217" s="991">
        <f t="shared" si="48"/>
        <v>50</v>
      </c>
      <c r="I217" s="1065">
        <v>50</v>
      </c>
      <c r="J217" s="1188"/>
      <c r="K217" s="1065"/>
      <c r="L217" s="1180"/>
      <c r="M217" s="991">
        <f t="shared" si="49"/>
        <v>0</v>
      </c>
      <c r="N217" s="1065"/>
      <c r="O217" s="1188"/>
      <c r="P217" s="1065"/>
      <c r="Q217" s="1180"/>
      <c r="R217" s="1006"/>
      <c r="S217" s="800"/>
    </row>
    <row r="218" spans="1:19" ht="24" x14ac:dyDescent="0.25">
      <c r="A218" s="1547" t="s">
        <v>117</v>
      </c>
      <c r="B218" s="196" t="s">
        <v>829</v>
      </c>
      <c r="C218" s="991">
        <f>D218+E218</f>
        <v>375</v>
      </c>
      <c r="D218" s="1065">
        <v>375</v>
      </c>
      <c r="E218" s="1188"/>
      <c r="F218" s="1065"/>
      <c r="G218" s="1180"/>
      <c r="H218" s="991">
        <f>I218+J218</f>
        <v>0</v>
      </c>
      <c r="I218" s="1065"/>
      <c r="J218" s="1188"/>
      <c r="K218" s="1065"/>
      <c r="L218" s="1180"/>
      <c r="M218" s="991">
        <f>N218+O218</f>
        <v>0</v>
      </c>
      <c r="N218" s="1065"/>
      <c r="O218" s="1188"/>
      <c r="P218" s="1065"/>
      <c r="Q218" s="1180"/>
      <c r="R218" s="1006"/>
      <c r="S218" s="800"/>
    </row>
    <row r="219" spans="1:19" ht="24" x14ac:dyDescent="0.25">
      <c r="A219" s="1547" t="s">
        <v>118</v>
      </c>
      <c r="B219" s="196" t="s">
        <v>252</v>
      </c>
      <c r="C219" s="991">
        <f>SUM(D219:G219)</f>
        <v>0</v>
      </c>
      <c r="D219" s="1188"/>
      <c r="E219" s="1065"/>
      <c r="F219" s="1065"/>
      <c r="G219" s="1180"/>
      <c r="H219" s="991">
        <f>SUM(I219:L219)</f>
        <v>4.5</v>
      </c>
      <c r="I219" s="1188">
        <v>4.5</v>
      </c>
      <c r="J219" s="1065"/>
      <c r="K219" s="1065"/>
      <c r="L219" s="1180"/>
      <c r="M219" s="991">
        <f>SUM(N219:Q219)</f>
        <v>0</v>
      </c>
      <c r="N219" s="1188"/>
      <c r="O219" s="1065"/>
      <c r="P219" s="1065"/>
      <c r="Q219" s="1180"/>
      <c r="R219" s="1006"/>
      <c r="S219" s="800"/>
    </row>
    <row r="220" spans="1:19" ht="24" x14ac:dyDescent="0.25">
      <c r="A220" s="1548" t="s">
        <v>119</v>
      </c>
      <c r="B220" s="196" t="s">
        <v>830</v>
      </c>
      <c r="C220" s="991">
        <f>SUM(D220:G220)</f>
        <v>50</v>
      </c>
      <c r="D220" s="1188">
        <v>50</v>
      </c>
      <c r="E220" s="1065"/>
      <c r="F220" s="1065"/>
      <c r="G220" s="1180"/>
      <c r="H220" s="991">
        <f>SUM(I220:L220)</f>
        <v>180</v>
      </c>
      <c r="I220" s="1188">
        <v>180</v>
      </c>
      <c r="J220" s="1065"/>
      <c r="K220" s="1065"/>
      <c r="L220" s="1180"/>
      <c r="M220" s="991">
        <f>SUM(N220:Q220)</f>
        <v>37.479999999999997</v>
      </c>
      <c r="N220" s="1188">
        <v>37.479999999999997</v>
      </c>
      <c r="O220" s="1065"/>
      <c r="P220" s="1065"/>
      <c r="Q220" s="1180"/>
      <c r="R220" s="1006"/>
      <c r="S220" s="800"/>
    </row>
    <row r="221" spans="1:19" ht="24" x14ac:dyDescent="0.25">
      <c r="A221" s="1549">
        <v>3</v>
      </c>
      <c r="B221" s="468" t="s">
        <v>831</v>
      </c>
      <c r="C221" s="1003">
        <f>SUM(D221:G221)</f>
        <v>1857.2</v>
      </c>
      <c r="D221" s="1208">
        <f t="shared" ref="D221:E223" si="50">SUM(D222)</f>
        <v>1857.2</v>
      </c>
      <c r="E221" s="1208">
        <f t="shared" si="50"/>
        <v>0</v>
      </c>
      <c r="F221" s="1208">
        <f>SUM(F222)</f>
        <v>0</v>
      </c>
      <c r="G221" s="1209">
        <f>SUM(G222)</f>
        <v>0</v>
      </c>
      <c r="H221" s="1003">
        <f>SUM(I221:L221)</f>
        <v>1857.2</v>
      </c>
      <c r="I221" s="1208">
        <f>SUM(I222)</f>
        <v>1857.2</v>
      </c>
      <c r="J221" s="1208">
        <f>SUM(J222)</f>
        <v>0</v>
      </c>
      <c r="K221" s="1208">
        <f>SUM(K222)</f>
        <v>0</v>
      </c>
      <c r="L221" s="1209">
        <f>SUM(L222)</f>
        <v>0</v>
      </c>
      <c r="M221" s="1003">
        <f>SUM(N221:Q221)</f>
        <v>171.58</v>
      </c>
      <c r="N221" s="1208">
        <f>SUM(N222)</f>
        <v>171.58</v>
      </c>
      <c r="O221" s="1208">
        <f>SUM(O222)</f>
        <v>0</v>
      </c>
      <c r="P221" s="1208">
        <f>SUM(P222)</f>
        <v>0</v>
      </c>
      <c r="Q221" s="1209">
        <f>SUM(Q222)</f>
        <v>0</v>
      </c>
      <c r="R221" s="1418"/>
      <c r="S221" s="800"/>
    </row>
    <row r="222" spans="1:19" ht="60" x14ac:dyDescent="0.25">
      <c r="A222" s="1548" t="s">
        <v>40</v>
      </c>
      <c r="B222" s="196" t="s">
        <v>720</v>
      </c>
      <c r="C222" s="991">
        <f>SUM(D222:G222)</f>
        <v>1857.2</v>
      </c>
      <c r="D222" s="1188">
        <v>1857.2</v>
      </c>
      <c r="E222" s="1419"/>
      <c r="F222" s="1065"/>
      <c r="G222" s="1180"/>
      <c r="H222" s="991">
        <f>SUM(I222:L222)</f>
        <v>1857.2</v>
      </c>
      <c r="I222" s="1188">
        <v>1857.2</v>
      </c>
      <c r="J222" s="1382"/>
      <c r="K222" s="1065"/>
      <c r="L222" s="1180"/>
      <c r="M222" s="991">
        <f>SUM(N222:Q222)</f>
        <v>171.58</v>
      </c>
      <c r="N222" s="1188">
        <v>171.58</v>
      </c>
      <c r="O222" s="1065"/>
      <c r="P222" s="1065"/>
      <c r="Q222" s="1180"/>
      <c r="R222" s="1006"/>
      <c r="S222" s="800"/>
    </row>
    <row r="223" spans="1:19" ht="24" x14ac:dyDescent="0.25">
      <c r="A223" s="1549">
        <v>4</v>
      </c>
      <c r="B223" s="468" t="s">
        <v>852</v>
      </c>
      <c r="C223" s="1003">
        <f>SUM(D223:G223)</f>
        <v>523.20000000000005</v>
      </c>
      <c r="D223" s="1208">
        <f t="shared" si="50"/>
        <v>523.20000000000005</v>
      </c>
      <c r="E223" s="1208">
        <f t="shared" si="50"/>
        <v>0</v>
      </c>
      <c r="F223" s="1208">
        <f>SUM(F224)</f>
        <v>0</v>
      </c>
      <c r="G223" s="1209">
        <f>SUM(G224)</f>
        <v>0</v>
      </c>
      <c r="H223" s="1003">
        <f>SUM(I223:L223)</f>
        <v>523.20000000000005</v>
      </c>
      <c r="I223" s="1208">
        <f>SUM(I224)</f>
        <v>523.20000000000005</v>
      </c>
      <c r="J223" s="1208">
        <f>SUM(J224)</f>
        <v>0</v>
      </c>
      <c r="K223" s="1208">
        <f>SUM(K224)</f>
        <v>0</v>
      </c>
      <c r="L223" s="1209">
        <f>SUM(L224)</f>
        <v>0</v>
      </c>
      <c r="M223" s="1003">
        <f>SUM(N223:Q223)</f>
        <v>0</v>
      </c>
      <c r="N223" s="1208">
        <f>SUM(N224)</f>
        <v>0</v>
      </c>
      <c r="O223" s="1208">
        <f>SUM(O224)</f>
        <v>0</v>
      </c>
      <c r="P223" s="1208">
        <f>SUM(P224)</f>
        <v>0</v>
      </c>
      <c r="Q223" s="1209">
        <f>SUM(Q224)</f>
        <v>0</v>
      </c>
      <c r="R223" s="1418"/>
      <c r="S223" s="800"/>
    </row>
    <row r="224" spans="1:19" ht="24" x14ac:dyDescent="0.25">
      <c r="A224" s="1583"/>
      <c r="B224" s="1584" t="s">
        <v>853</v>
      </c>
      <c r="C224" s="1585"/>
      <c r="D224" s="1586">
        <v>523.20000000000005</v>
      </c>
      <c r="E224" s="1587"/>
      <c r="F224" s="1588"/>
      <c r="G224" s="1589"/>
      <c r="H224" s="1585"/>
      <c r="I224" s="1586">
        <v>523.20000000000005</v>
      </c>
      <c r="J224" s="1590"/>
      <c r="K224" s="1588"/>
      <c r="L224" s="1589"/>
      <c r="M224" s="1585"/>
      <c r="N224" s="1586"/>
      <c r="O224" s="1588"/>
      <c r="P224" s="1588"/>
      <c r="Q224" s="1589"/>
      <c r="R224" s="1591"/>
      <c r="S224" s="800"/>
    </row>
    <row r="225" spans="1:19" ht="25.5" customHeight="1" thickBot="1" x14ac:dyDescent="0.3">
      <c r="A225" s="921"/>
      <c r="B225" s="907" t="s">
        <v>131</v>
      </c>
      <c r="C225" s="1004">
        <f>SUM(D225:G225)</f>
        <v>4458.3999999999996</v>
      </c>
      <c r="D225" s="1175">
        <f>D210+D214+D221+D223</f>
        <v>4458.3999999999996</v>
      </c>
      <c r="E225" s="1175">
        <f t="shared" ref="E225:Q225" si="51">E210+E214+E221</f>
        <v>0</v>
      </c>
      <c r="F225" s="1175">
        <f t="shared" si="51"/>
        <v>0</v>
      </c>
      <c r="G225" s="1175">
        <f t="shared" si="51"/>
        <v>0</v>
      </c>
      <c r="H225" s="1004">
        <f>SUM(I225:L225)</f>
        <v>5713.5</v>
      </c>
      <c r="I225" s="1175">
        <f>I210+I214+I221+I223</f>
        <v>5713.5</v>
      </c>
      <c r="J225" s="1175">
        <f>J210+J214+J221+J223</f>
        <v>0</v>
      </c>
      <c r="K225" s="1175">
        <f>K210+K214+K221+K223</f>
        <v>0</v>
      </c>
      <c r="L225" s="1175">
        <f>L210+L214+L221+L223</f>
        <v>0</v>
      </c>
      <c r="M225" s="1004">
        <f>SUM(N225:Q225)</f>
        <v>881.46</v>
      </c>
      <c r="N225" s="1175">
        <f>N210+N214+N221+N223</f>
        <v>881.46</v>
      </c>
      <c r="O225" s="1175">
        <f t="shared" si="51"/>
        <v>0</v>
      </c>
      <c r="P225" s="1175">
        <f t="shared" si="51"/>
        <v>0</v>
      </c>
      <c r="Q225" s="1175">
        <f t="shared" si="51"/>
        <v>0</v>
      </c>
      <c r="R225" s="951">
        <f>N225/D225*100</f>
        <v>19.770769782881754</v>
      </c>
      <c r="S225" s="800"/>
    </row>
    <row r="226" spans="1:19" ht="30" customHeight="1" thickBot="1" x14ac:dyDescent="0.3">
      <c r="A226" s="1840" t="s">
        <v>448</v>
      </c>
      <c r="B226" s="1858"/>
      <c r="C226" s="1858"/>
      <c r="D226" s="1858"/>
      <c r="E226" s="1858"/>
      <c r="F226" s="1858"/>
      <c r="G226" s="1858"/>
      <c r="H226" s="1858"/>
      <c r="I226" s="1858"/>
      <c r="J226" s="1858"/>
      <c r="K226" s="1858"/>
      <c r="L226" s="1858"/>
      <c r="M226" s="1858"/>
      <c r="N226" s="1858"/>
      <c r="O226" s="1858"/>
      <c r="P226" s="1858"/>
      <c r="Q226" s="1858"/>
      <c r="R226" s="1859"/>
      <c r="S226" s="1293" t="s">
        <v>364</v>
      </c>
    </row>
    <row r="227" spans="1:19" ht="36.75" x14ac:dyDescent="0.25">
      <c r="A227" s="1543">
        <v>1</v>
      </c>
      <c r="B227" s="936" t="s">
        <v>440</v>
      </c>
      <c r="C227" s="1181">
        <f>SUM(D227:G227)</f>
        <v>0</v>
      </c>
      <c r="D227" s="1182">
        <v>0</v>
      </c>
      <c r="E227" s="1182">
        <v>0</v>
      </c>
      <c r="F227" s="1182">
        <v>0</v>
      </c>
      <c r="G227" s="1183">
        <v>0</v>
      </c>
      <c r="H227" s="1181">
        <f t="shared" ref="H227:H234" si="52">SUM(I227:L227)</f>
        <v>0</v>
      </c>
      <c r="I227" s="1182">
        <v>0</v>
      </c>
      <c r="J227" s="1182">
        <v>0</v>
      </c>
      <c r="K227" s="1182">
        <v>0</v>
      </c>
      <c r="L227" s="1183">
        <v>0</v>
      </c>
      <c r="M227" s="1181">
        <f t="shared" ref="M227:M235" si="53">SUM(N227:Q227)</f>
        <v>0</v>
      </c>
      <c r="N227" s="1182">
        <v>0</v>
      </c>
      <c r="O227" s="1182">
        <v>0</v>
      </c>
      <c r="P227" s="1182">
        <v>0</v>
      </c>
      <c r="Q227" s="1183">
        <v>0</v>
      </c>
      <c r="R227" s="880"/>
      <c r="S227" s="800"/>
    </row>
    <row r="228" spans="1:19" ht="24.75" x14ac:dyDescent="0.25">
      <c r="A228" s="1544">
        <v>2</v>
      </c>
      <c r="B228" s="888" t="s">
        <v>441</v>
      </c>
      <c r="C228" s="991">
        <f>SUM(D228:G228)</f>
        <v>274</v>
      </c>
      <c r="D228" s="1067">
        <f>SUM(D229)</f>
        <v>19</v>
      </c>
      <c r="E228" s="1067">
        <f>SUM(E229)</f>
        <v>255</v>
      </c>
      <c r="F228" s="1067">
        <f>SUM(F229)</f>
        <v>0</v>
      </c>
      <c r="G228" s="1191">
        <f>SUM(G229)</f>
        <v>0</v>
      </c>
      <c r="H228" s="991">
        <f t="shared" si="52"/>
        <v>182.1</v>
      </c>
      <c r="I228" s="1067">
        <f>SUM(I229)</f>
        <v>19</v>
      </c>
      <c r="J228" s="1067">
        <f>SUM(J229)</f>
        <v>163.1</v>
      </c>
      <c r="K228" s="1067">
        <f>SUM(K229)</f>
        <v>0</v>
      </c>
      <c r="L228" s="1191">
        <f>SUM(L229)</f>
        <v>0</v>
      </c>
      <c r="M228" s="991">
        <f t="shared" si="53"/>
        <v>0</v>
      </c>
      <c r="N228" s="1067">
        <f>SUM(N229)</f>
        <v>0</v>
      </c>
      <c r="O228" s="1067">
        <f>SUM(O229)</f>
        <v>0</v>
      </c>
      <c r="P228" s="1067">
        <f>SUM(P229)</f>
        <v>0</v>
      </c>
      <c r="Q228" s="1191">
        <f>SUM(Q229)</f>
        <v>0</v>
      </c>
      <c r="R228" s="950"/>
      <c r="S228" s="800"/>
    </row>
    <row r="229" spans="1:19" x14ac:dyDescent="0.25">
      <c r="A229" s="1545" t="s">
        <v>34</v>
      </c>
      <c r="B229" s="54" t="s">
        <v>442</v>
      </c>
      <c r="C229" s="991">
        <f>SUM(D229:G229)</f>
        <v>274</v>
      </c>
      <c r="D229" s="1065">
        <v>19</v>
      </c>
      <c r="E229" s="1065">
        <v>255</v>
      </c>
      <c r="F229" s="1065">
        <v>0</v>
      </c>
      <c r="G229" s="1180">
        <v>0</v>
      </c>
      <c r="H229" s="991">
        <f t="shared" si="52"/>
        <v>182.1</v>
      </c>
      <c r="I229" s="1065">
        <v>19</v>
      </c>
      <c r="J229" s="1065">
        <v>163.1</v>
      </c>
      <c r="K229" s="1065">
        <v>0</v>
      </c>
      <c r="L229" s="1180">
        <v>0</v>
      </c>
      <c r="M229" s="991">
        <f t="shared" si="53"/>
        <v>0</v>
      </c>
      <c r="N229" s="1065">
        <v>0</v>
      </c>
      <c r="O229" s="1065">
        <v>0</v>
      </c>
      <c r="P229" s="1065">
        <v>0</v>
      </c>
      <c r="Q229" s="1180">
        <v>0</v>
      </c>
      <c r="R229" s="950"/>
      <c r="S229" s="800"/>
    </row>
    <row r="230" spans="1:19" ht="48.75" x14ac:dyDescent="0.25">
      <c r="A230" s="1544">
        <v>3</v>
      </c>
      <c r="B230" s="888" t="s">
        <v>443</v>
      </c>
      <c r="C230" s="991">
        <f t="shared" ref="C230:C235" si="54">SUM(D230:G230)</f>
        <v>0</v>
      </c>
      <c r="D230" s="1067">
        <f>SUM(D231)</f>
        <v>0</v>
      </c>
      <c r="E230" s="1067">
        <f>SUM(E231)</f>
        <v>0</v>
      </c>
      <c r="F230" s="1067">
        <f>SUM(F231)</f>
        <v>0</v>
      </c>
      <c r="G230" s="1191">
        <f>SUM(G231)</f>
        <v>0</v>
      </c>
      <c r="H230" s="991">
        <f t="shared" si="52"/>
        <v>0</v>
      </c>
      <c r="I230" s="1067">
        <f>SUM(I231)</f>
        <v>0</v>
      </c>
      <c r="J230" s="1067">
        <f>SUM(J231)</f>
        <v>0</v>
      </c>
      <c r="K230" s="1067">
        <f>SUM(K231)</f>
        <v>0</v>
      </c>
      <c r="L230" s="1191">
        <f>SUM(L231)</f>
        <v>0</v>
      </c>
      <c r="M230" s="991">
        <f t="shared" si="53"/>
        <v>0</v>
      </c>
      <c r="N230" s="1067">
        <f>SUM(N231)</f>
        <v>0</v>
      </c>
      <c r="O230" s="1067">
        <f>SUM(O231)</f>
        <v>0</v>
      </c>
      <c r="P230" s="1067">
        <f>SUM(P231)</f>
        <v>0</v>
      </c>
      <c r="Q230" s="1191">
        <f>SUM(Q231)</f>
        <v>0</v>
      </c>
      <c r="R230" s="950"/>
      <c r="S230" s="800"/>
    </row>
    <row r="231" spans="1:19" ht="24.75" x14ac:dyDescent="0.25">
      <c r="A231" s="1545" t="s">
        <v>40</v>
      </c>
      <c r="B231" s="54" t="s">
        <v>444</v>
      </c>
      <c r="C231" s="991">
        <f t="shared" si="54"/>
        <v>0</v>
      </c>
      <c r="D231" s="1065"/>
      <c r="E231" s="1065"/>
      <c r="F231" s="1065"/>
      <c r="G231" s="1180"/>
      <c r="H231" s="991">
        <f t="shared" si="52"/>
        <v>0</v>
      </c>
      <c r="I231" s="1065"/>
      <c r="J231" s="1065"/>
      <c r="K231" s="1065"/>
      <c r="L231" s="1180"/>
      <c r="M231" s="991">
        <f t="shared" si="53"/>
        <v>0</v>
      </c>
      <c r="N231" s="1065"/>
      <c r="O231" s="1065"/>
      <c r="P231" s="1065"/>
      <c r="Q231" s="1180"/>
      <c r="R231" s="997"/>
      <c r="S231" s="800"/>
    </row>
    <row r="232" spans="1:19" ht="36.75" x14ac:dyDescent="0.25">
      <c r="A232" s="1544">
        <v>4</v>
      </c>
      <c r="B232" s="888" t="s">
        <v>445</v>
      </c>
      <c r="C232" s="991">
        <f t="shared" si="54"/>
        <v>0</v>
      </c>
      <c r="D232" s="1067">
        <f>SUM(D233)</f>
        <v>0</v>
      </c>
      <c r="E232" s="1067">
        <f>SUM(E233)</f>
        <v>0</v>
      </c>
      <c r="F232" s="1067">
        <f>SUM(F233)</f>
        <v>0</v>
      </c>
      <c r="G232" s="1191">
        <f>SUM(G233)</f>
        <v>0</v>
      </c>
      <c r="H232" s="991">
        <f t="shared" si="52"/>
        <v>0</v>
      </c>
      <c r="I232" s="1067">
        <f>SUM(I233)</f>
        <v>0</v>
      </c>
      <c r="J232" s="1067">
        <f>SUM(J233)</f>
        <v>0</v>
      </c>
      <c r="K232" s="1067">
        <f>SUM(K233)</f>
        <v>0</v>
      </c>
      <c r="L232" s="1191">
        <f>SUM(L233)</f>
        <v>0</v>
      </c>
      <c r="M232" s="991">
        <f t="shared" si="53"/>
        <v>0</v>
      </c>
      <c r="N232" s="1067">
        <f>SUM(N233)</f>
        <v>0</v>
      </c>
      <c r="O232" s="1067">
        <f>SUM(O233)</f>
        <v>0</v>
      </c>
      <c r="P232" s="1067">
        <f>SUM(P233)</f>
        <v>0</v>
      </c>
      <c r="Q232" s="1191">
        <f>SUM(Q233)</f>
        <v>0</v>
      </c>
      <c r="R232" s="950"/>
      <c r="S232" s="800"/>
    </row>
    <row r="233" spans="1:19" ht="24.75" x14ac:dyDescent="0.25">
      <c r="A233" s="1545" t="s">
        <v>50</v>
      </c>
      <c r="B233" s="54" t="s">
        <v>832</v>
      </c>
      <c r="C233" s="991">
        <f t="shared" si="54"/>
        <v>0</v>
      </c>
      <c r="D233" s="1065"/>
      <c r="E233" s="1065"/>
      <c r="F233" s="1065"/>
      <c r="G233" s="1180"/>
      <c r="H233" s="991">
        <f t="shared" si="52"/>
        <v>0</v>
      </c>
      <c r="I233" s="1065"/>
      <c r="J233" s="1065"/>
      <c r="K233" s="1065"/>
      <c r="L233" s="1180"/>
      <c r="M233" s="991">
        <f t="shared" si="53"/>
        <v>0</v>
      </c>
      <c r="N233" s="1065"/>
      <c r="O233" s="1065"/>
      <c r="P233" s="1065"/>
      <c r="Q233" s="1180"/>
      <c r="R233" s="997"/>
      <c r="S233" s="800"/>
    </row>
    <row r="234" spans="1:19" ht="24.75" x14ac:dyDescent="0.25">
      <c r="A234" s="1544">
        <v>5</v>
      </c>
      <c r="B234" s="888" t="s">
        <v>447</v>
      </c>
      <c r="C234" s="991">
        <f t="shared" si="54"/>
        <v>0</v>
      </c>
      <c r="D234" s="1067">
        <v>0</v>
      </c>
      <c r="E234" s="1067">
        <v>0</v>
      </c>
      <c r="F234" s="1067">
        <v>0</v>
      </c>
      <c r="G234" s="1191">
        <v>0</v>
      </c>
      <c r="H234" s="991">
        <f t="shared" si="52"/>
        <v>0</v>
      </c>
      <c r="I234" s="1067">
        <v>0</v>
      </c>
      <c r="J234" s="1067">
        <v>0</v>
      </c>
      <c r="K234" s="1067">
        <v>0</v>
      </c>
      <c r="L234" s="1191">
        <v>0</v>
      </c>
      <c r="M234" s="991">
        <f t="shared" si="53"/>
        <v>0</v>
      </c>
      <c r="N234" s="1067">
        <v>0</v>
      </c>
      <c r="O234" s="1067">
        <v>0</v>
      </c>
      <c r="P234" s="1067">
        <v>0</v>
      </c>
      <c r="Q234" s="1191">
        <v>0</v>
      </c>
      <c r="R234" s="950"/>
      <c r="S234" s="800"/>
    </row>
    <row r="235" spans="1:19" ht="16.5" thickBot="1" x14ac:dyDescent="0.3">
      <c r="A235" s="921"/>
      <c r="B235" s="1010" t="s">
        <v>131</v>
      </c>
      <c r="C235" s="1224">
        <f t="shared" si="54"/>
        <v>274</v>
      </c>
      <c r="D235" s="1225">
        <f>D227+D228+D230+D232+D234</f>
        <v>19</v>
      </c>
      <c r="E235" s="1225">
        <f>E227+E228+E230+E232+E234</f>
        <v>255</v>
      </c>
      <c r="F235" s="1225">
        <f>F227+F228+F230+F232+F234</f>
        <v>0</v>
      </c>
      <c r="G235" s="1575">
        <f>G227+G228+G230+G232+G234</f>
        <v>0</v>
      </c>
      <c r="H235" s="1224">
        <f>SUM(I235:L235)</f>
        <v>182.1</v>
      </c>
      <c r="I235" s="1225">
        <f>I227+I228+I230+I232+I234</f>
        <v>19</v>
      </c>
      <c r="J235" s="1225">
        <f>J227+J228+J230+J232+J234</f>
        <v>163.1</v>
      </c>
      <c r="K235" s="1225">
        <f>K227+K228+K230+K232+K234</f>
        <v>0</v>
      </c>
      <c r="L235" s="1575">
        <f>L227+L228+L230+L232+L234</f>
        <v>0</v>
      </c>
      <c r="M235" s="1224">
        <f t="shared" si="53"/>
        <v>0</v>
      </c>
      <c r="N235" s="1225">
        <f>N227+N228+N230+N232+N234</f>
        <v>0</v>
      </c>
      <c r="O235" s="1225">
        <f>O227+O228+O230+O232+O234</f>
        <v>0</v>
      </c>
      <c r="P235" s="1225">
        <f>P227+P228+P230+P232+P234</f>
        <v>0</v>
      </c>
      <c r="Q235" s="1575">
        <f>Q227+Q228+Q230+Q232+Q234</f>
        <v>0</v>
      </c>
      <c r="R235" s="1011">
        <f>M235/C235*100</f>
        <v>0</v>
      </c>
      <c r="S235" s="800"/>
    </row>
    <row r="236" spans="1:19" ht="30" customHeight="1" thickBot="1" x14ac:dyDescent="0.3">
      <c r="A236" s="1846" t="s">
        <v>833</v>
      </c>
      <c r="B236" s="1847"/>
      <c r="C236" s="1847"/>
      <c r="D236" s="1847"/>
      <c r="E236" s="1847"/>
      <c r="F236" s="1847"/>
      <c r="G236" s="1847"/>
      <c r="H236" s="1847"/>
      <c r="I236" s="1847"/>
      <c r="J236" s="1847"/>
      <c r="K236" s="1847"/>
      <c r="L236" s="1847"/>
      <c r="M236" s="1847"/>
      <c r="N236" s="1847"/>
      <c r="O236" s="1847"/>
      <c r="P236" s="1847"/>
      <c r="Q236" s="1847"/>
      <c r="R236" s="1848"/>
      <c r="S236" s="1293" t="s">
        <v>364</v>
      </c>
    </row>
    <row r="237" spans="1:19" ht="35.25" customHeight="1" x14ac:dyDescent="0.25">
      <c r="A237" s="1012"/>
      <c r="B237" s="1013" t="s">
        <v>212</v>
      </c>
      <c r="C237" s="1228">
        <f>SUM(D237:G237)</f>
        <v>1309.8</v>
      </c>
      <c r="D237" s="1229">
        <f>SUM(D238:D245)</f>
        <v>1309.8</v>
      </c>
      <c r="E237" s="1229">
        <f>SUM(E238:E245)</f>
        <v>0</v>
      </c>
      <c r="F237" s="1229">
        <f>SUM(F238:F245)</f>
        <v>0</v>
      </c>
      <c r="G237" s="1230">
        <f>SUM(G238:G245)</f>
        <v>0</v>
      </c>
      <c r="H237" s="1228">
        <f>SUM(I237:L237)</f>
        <v>1309.8</v>
      </c>
      <c r="I237" s="1229">
        <f>SUM(I238:I245)</f>
        <v>1309.8</v>
      </c>
      <c r="J237" s="1229">
        <f>SUM(J238:J245)</f>
        <v>0</v>
      </c>
      <c r="K237" s="1229">
        <f>SUM(K238:K245)</f>
        <v>0</v>
      </c>
      <c r="L237" s="1230">
        <f>SUM(L238:L245)</f>
        <v>0</v>
      </c>
      <c r="M237" s="1228">
        <f>SUM(N237:Q237)</f>
        <v>115</v>
      </c>
      <c r="N237" s="1229">
        <f>SUM(N238:N245)</f>
        <v>115</v>
      </c>
      <c r="O237" s="1229">
        <f>SUM(O238:O245)</f>
        <v>0</v>
      </c>
      <c r="P237" s="1229">
        <f>SUM(P238:P245)</f>
        <v>0</v>
      </c>
      <c r="Q237" s="1230">
        <f>SUM(Q238:Q245)</f>
        <v>0</v>
      </c>
      <c r="R237" s="1016"/>
      <c r="S237" s="800"/>
    </row>
    <row r="238" spans="1:19" x14ac:dyDescent="0.25">
      <c r="A238" s="1542">
        <v>1</v>
      </c>
      <c r="B238" s="505" t="s">
        <v>216</v>
      </c>
      <c r="C238" s="1049">
        <v>0</v>
      </c>
      <c r="D238" s="1231"/>
      <c r="E238" s="1231">
        <v>0</v>
      </c>
      <c r="F238" s="1231">
        <v>0</v>
      </c>
      <c r="G238" s="1232"/>
      <c r="H238" s="1049">
        <v>0</v>
      </c>
      <c r="I238" s="1231">
        <v>0</v>
      </c>
      <c r="J238" s="1231">
        <v>0</v>
      </c>
      <c r="K238" s="1231">
        <v>0</v>
      </c>
      <c r="L238" s="1232">
        <v>0</v>
      </c>
      <c r="M238" s="1049">
        <v>0</v>
      </c>
      <c r="N238" s="1231">
        <v>0</v>
      </c>
      <c r="O238" s="1231">
        <v>0</v>
      </c>
      <c r="P238" s="1231">
        <v>0</v>
      </c>
      <c r="Q238" s="1232">
        <v>0</v>
      </c>
      <c r="R238" s="1017"/>
      <c r="S238" s="800"/>
    </row>
    <row r="239" spans="1:19" x14ac:dyDescent="0.25">
      <c r="A239" s="1542">
        <v>2</v>
      </c>
      <c r="B239" s="505" t="s">
        <v>217</v>
      </c>
      <c r="C239" s="1049">
        <f t="shared" ref="C239:C245" si="55">D239+E239+F239+G239</f>
        <v>665</v>
      </c>
      <c r="D239" s="1231">
        <v>665</v>
      </c>
      <c r="E239" s="1231"/>
      <c r="F239" s="1231">
        <v>0</v>
      </c>
      <c r="G239" s="1232"/>
      <c r="H239" s="1049">
        <f t="shared" ref="H239:H245" si="56">I239+J239+K239+L239</f>
        <v>665</v>
      </c>
      <c r="I239" s="1231">
        <v>665</v>
      </c>
      <c r="J239" s="1231"/>
      <c r="K239" s="1231"/>
      <c r="L239" s="1232"/>
      <c r="M239" s="1049">
        <f t="shared" ref="M239:M245" si="57">N239+O239+P239+Q239</f>
        <v>115</v>
      </c>
      <c r="N239" s="1231">
        <v>115</v>
      </c>
      <c r="O239" s="1231"/>
      <c r="P239" s="1231">
        <v>0</v>
      </c>
      <c r="Q239" s="1232">
        <v>0</v>
      </c>
      <c r="R239" s="1017"/>
      <c r="S239" s="800"/>
    </row>
    <row r="240" spans="1:19" x14ac:dyDescent="0.25">
      <c r="A240" s="1542">
        <v>3</v>
      </c>
      <c r="B240" s="505" t="s">
        <v>218</v>
      </c>
      <c r="C240" s="1049">
        <f t="shared" si="55"/>
        <v>0</v>
      </c>
      <c r="D240" s="1231"/>
      <c r="E240" s="1231"/>
      <c r="F240" s="1231">
        <v>0</v>
      </c>
      <c r="G240" s="1232"/>
      <c r="H240" s="1049">
        <f t="shared" si="56"/>
        <v>0</v>
      </c>
      <c r="I240" s="1231"/>
      <c r="J240" s="1231"/>
      <c r="K240" s="1231"/>
      <c r="L240" s="1232"/>
      <c r="M240" s="1049">
        <f t="shared" si="57"/>
        <v>0</v>
      </c>
      <c r="N240" s="1231"/>
      <c r="O240" s="1231"/>
      <c r="P240" s="1231">
        <v>0</v>
      </c>
      <c r="Q240" s="1232">
        <v>0</v>
      </c>
      <c r="R240" s="1017"/>
      <c r="S240" s="800"/>
    </row>
    <row r="241" spans="1:19" x14ac:dyDescent="0.25">
      <c r="A241" s="1542">
        <v>4</v>
      </c>
      <c r="B241" s="505" t="s">
        <v>222</v>
      </c>
      <c r="C241" s="1049">
        <f t="shared" si="55"/>
        <v>179.9</v>
      </c>
      <c r="D241" s="1231">
        <v>179.9</v>
      </c>
      <c r="E241" s="1231"/>
      <c r="F241" s="1231">
        <v>0</v>
      </c>
      <c r="G241" s="1232"/>
      <c r="H241" s="1049">
        <f t="shared" si="56"/>
        <v>179.9</v>
      </c>
      <c r="I241" s="1231">
        <v>179.9</v>
      </c>
      <c r="J241" s="1231"/>
      <c r="K241" s="1231"/>
      <c r="L241" s="1232"/>
      <c r="M241" s="1049">
        <f t="shared" si="57"/>
        <v>0</v>
      </c>
      <c r="N241" s="1231"/>
      <c r="O241" s="1231"/>
      <c r="P241" s="1231">
        <v>0</v>
      </c>
      <c r="Q241" s="1232">
        <v>0</v>
      </c>
      <c r="R241" s="1017"/>
      <c r="S241" s="800"/>
    </row>
    <row r="242" spans="1:19" x14ac:dyDescent="0.25">
      <c r="A242" s="1542">
        <v>5</v>
      </c>
      <c r="B242" s="506" t="s">
        <v>225</v>
      </c>
      <c r="C242" s="1049">
        <f t="shared" si="55"/>
        <v>0</v>
      </c>
      <c r="D242" s="1231"/>
      <c r="E242" s="1231"/>
      <c r="F242" s="1231">
        <v>0</v>
      </c>
      <c r="G242" s="1232"/>
      <c r="H242" s="1049">
        <f t="shared" si="56"/>
        <v>0</v>
      </c>
      <c r="I242" s="1231"/>
      <c r="J242" s="1231"/>
      <c r="K242" s="1231"/>
      <c r="L242" s="1232"/>
      <c r="M242" s="1049">
        <f t="shared" si="57"/>
        <v>0</v>
      </c>
      <c r="N242" s="1231"/>
      <c r="O242" s="1231"/>
      <c r="P242" s="1231">
        <v>0</v>
      </c>
      <c r="Q242" s="1232">
        <v>0</v>
      </c>
      <c r="R242" s="1017"/>
      <c r="S242" s="800"/>
    </row>
    <row r="243" spans="1:19" ht="39" x14ac:dyDescent="0.25">
      <c r="A243" s="1542">
        <v>6</v>
      </c>
      <c r="B243" s="506" t="s">
        <v>223</v>
      </c>
      <c r="C243" s="1049">
        <f t="shared" si="55"/>
        <v>0</v>
      </c>
      <c r="D243" s="1231"/>
      <c r="E243" s="1231"/>
      <c r="F243" s="1231">
        <v>0</v>
      </c>
      <c r="G243" s="1232"/>
      <c r="H243" s="1049">
        <f t="shared" si="56"/>
        <v>0</v>
      </c>
      <c r="I243" s="1231"/>
      <c r="J243" s="1231"/>
      <c r="K243" s="1231"/>
      <c r="L243" s="1232"/>
      <c r="M243" s="1049">
        <f t="shared" si="57"/>
        <v>0</v>
      </c>
      <c r="N243" s="1231"/>
      <c r="O243" s="1231"/>
      <c r="P243" s="1231">
        <v>0</v>
      </c>
      <c r="Q243" s="1232">
        <v>0</v>
      </c>
      <c r="R243" s="1017"/>
      <c r="S243" s="800"/>
    </row>
    <row r="244" spans="1:19" ht="26.25" x14ac:dyDescent="0.25">
      <c r="A244" s="1542">
        <v>7</v>
      </c>
      <c r="B244" s="506" t="s">
        <v>224</v>
      </c>
      <c r="C244" s="1049">
        <f t="shared" si="55"/>
        <v>464.9</v>
      </c>
      <c r="D244" s="1231">
        <v>464.9</v>
      </c>
      <c r="E244" s="1231"/>
      <c r="F244" s="1231">
        <v>0</v>
      </c>
      <c r="G244" s="1232"/>
      <c r="H244" s="1049">
        <f t="shared" si="56"/>
        <v>464.9</v>
      </c>
      <c r="I244" s="1231">
        <v>464.9</v>
      </c>
      <c r="J244" s="1231"/>
      <c r="K244" s="1231"/>
      <c r="L244" s="1232"/>
      <c r="M244" s="1049">
        <f t="shared" si="57"/>
        <v>0</v>
      </c>
      <c r="N244" s="1231"/>
      <c r="O244" s="1231"/>
      <c r="P244" s="1231">
        <v>0</v>
      </c>
      <c r="Q244" s="1232">
        <v>0</v>
      </c>
      <c r="R244" s="1017"/>
      <c r="S244" s="800"/>
    </row>
    <row r="245" spans="1:19" ht="26.25" x14ac:dyDescent="0.25">
      <c r="A245" s="1542">
        <v>8</v>
      </c>
      <c r="B245" s="506" t="s">
        <v>224</v>
      </c>
      <c r="C245" s="1049">
        <f t="shared" si="55"/>
        <v>0</v>
      </c>
      <c r="D245" s="1231"/>
      <c r="E245" s="1231"/>
      <c r="F245" s="1231">
        <v>0</v>
      </c>
      <c r="G245" s="1232"/>
      <c r="H245" s="1049">
        <f t="shared" si="56"/>
        <v>0</v>
      </c>
      <c r="I245" s="1231"/>
      <c r="J245" s="1231"/>
      <c r="K245" s="1231"/>
      <c r="L245" s="1232"/>
      <c r="M245" s="1049">
        <f t="shared" si="57"/>
        <v>0</v>
      </c>
      <c r="N245" s="1231"/>
      <c r="O245" s="1231"/>
      <c r="P245" s="1231">
        <v>0</v>
      </c>
      <c r="Q245" s="1232">
        <v>0</v>
      </c>
      <c r="R245" s="1017"/>
      <c r="S245" s="800"/>
    </row>
    <row r="246" spans="1:19" x14ac:dyDescent="0.25">
      <c r="A246" s="1540"/>
      <c r="B246" s="507" t="s">
        <v>213</v>
      </c>
      <c r="C246" s="1233">
        <f>D246+E246+F246+G246</f>
        <v>0</v>
      </c>
      <c r="D246" s="1234">
        <f>SUM(D247:D254)</f>
        <v>0</v>
      </c>
      <c r="E246" s="1234">
        <f>SUM(E247:E254)</f>
        <v>0</v>
      </c>
      <c r="F246" s="1234">
        <f>SUM(F247:F254)</f>
        <v>0</v>
      </c>
      <c r="G246" s="1235">
        <f>SUM(G247:G254)</f>
        <v>0</v>
      </c>
      <c r="H246" s="1233">
        <f>I246+J246+K246+L246</f>
        <v>0</v>
      </c>
      <c r="I246" s="1234">
        <f>SUM(I247:I254)</f>
        <v>0</v>
      </c>
      <c r="J246" s="1234">
        <f>SUM(J247:J254)</f>
        <v>0</v>
      </c>
      <c r="K246" s="1234">
        <f>SUM(K247:K254)</f>
        <v>0</v>
      </c>
      <c r="L246" s="1235">
        <f>SUM(L247:L254)</f>
        <v>0</v>
      </c>
      <c r="M246" s="1233">
        <f>N246+O246+P246+Q246</f>
        <v>193.23</v>
      </c>
      <c r="N246" s="1234">
        <f>SUM(N247:N254)</f>
        <v>193.23</v>
      </c>
      <c r="O246" s="1234">
        <f>SUM(O247:O254)</f>
        <v>0</v>
      </c>
      <c r="P246" s="1234">
        <f>SUM(P247:P254)</f>
        <v>0</v>
      </c>
      <c r="Q246" s="1235">
        <f>SUM(Q247:Q254)</f>
        <v>0</v>
      </c>
      <c r="R246" s="1018"/>
      <c r="S246" s="800"/>
    </row>
    <row r="247" spans="1:19" x14ac:dyDescent="0.25">
      <c r="A247" s="1542">
        <v>1</v>
      </c>
      <c r="B247" s="505" t="s">
        <v>216</v>
      </c>
      <c r="C247" s="1049">
        <f>D247+G247</f>
        <v>0</v>
      </c>
      <c r="D247" s="1231">
        <v>0</v>
      </c>
      <c r="E247" s="1231"/>
      <c r="F247" s="1231"/>
      <c r="G247" s="1232"/>
      <c r="H247" s="1049">
        <f>I247+L247</f>
        <v>0</v>
      </c>
      <c r="I247" s="1231"/>
      <c r="J247" s="1231"/>
      <c r="K247" s="1231"/>
      <c r="L247" s="1232"/>
      <c r="M247" s="1049">
        <f>N247+Q247</f>
        <v>0</v>
      </c>
      <c r="N247" s="1231"/>
      <c r="O247" s="1231"/>
      <c r="P247" s="1231"/>
      <c r="Q247" s="1232"/>
      <c r="R247" s="1017"/>
      <c r="S247" s="800"/>
    </row>
    <row r="248" spans="1:19" x14ac:dyDescent="0.25">
      <c r="A248" s="1542">
        <v>2</v>
      </c>
      <c r="B248" s="505" t="s">
        <v>217</v>
      </c>
      <c r="C248" s="1049">
        <f>D248+E248+F248</f>
        <v>0</v>
      </c>
      <c r="D248" s="1231">
        <v>0</v>
      </c>
      <c r="E248" s="1231"/>
      <c r="F248" s="1231"/>
      <c r="G248" s="1232"/>
      <c r="H248" s="1049">
        <f>I248+J248+K248</f>
        <v>0</v>
      </c>
      <c r="I248" s="1231"/>
      <c r="J248" s="1231"/>
      <c r="K248" s="1231"/>
      <c r="L248" s="1232"/>
      <c r="M248" s="1049">
        <f>N248+O248+P248</f>
        <v>0</v>
      </c>
      <c r="N248" s="1231"/>
      <c r="O248" s="1231"/>
      <c r="P248" s="1231"/>
      <c r="Q248" s="1232"/>
      <c r="R248" s="1017"/>
      <c r="S248" s="800"/>
    </row>
    <row r="249" spans="1:19" x14ac:dyDescent="0.25">
      <c r="A249" s="1542">
        <v>3</v>
      </c>
      <c r="B249" s="505" t="s">
        <v>218</v>
      </c>
      <c r="C249" s="1049">
        <f>D249+E249+G249+F249</f>
        <v>0</v>
      </c>
      <c r="D249" s="1231">
        <v>0</v>
      </c>
      <c r="E249" s="1231"/>
      <c r="F249" s="1231"/>
      <c r="G249" s="1232"/>
      <c r="H249" s="1049">
        <f>I249+J249+L249+K249</f>
        <v>0</v>
      </c>
      <c r="I249" s="1231"/>
      <c r="J249" s="1231"/>
      <c r="K249" s="1231"/>
      <c r="L249" s="1232"/>
      <c r="M249" s="1049">
        <f>N249+O249+Q249+P249</f>
        <v>0</v>
      </c>
      <c r="N249" s="1231"/>
      <c r="O249" s="1231"/>
      <c r="P249" s="1231"/>
      <c r="Q249" s="1232"/>
      <c r="R249" s="1017"/>
      <c r="S249" s="800"/>
    </row>
    <row r="250" spans="1:19" x14ac:dyDescent="0.25">
      <c r="A250" s="1542">
        <v>4</v>
      </c>
      <c r="B250" s="505" t="s">
        <v>222</v>
      </c>
      <c r="C250" s="1049">
        <f>D250+E250+F250+G250</f>
        <v>0</v>
      </c>
      <c r="D250" s="1231">
        <v>0</v>
      </c>
      <c r="E250" s="1231"/>
      <c r="F250" s="1231"/>
      <c r="G250" s="1232"/>
      <c r="H250" s="1049">
        <f>I250+J250+K250+L250</f>
        <v>0</v>
      </c>
      <c r="I250" s="1231"/>
      <c r="J250" s="1231"/>
      <c r="K250" s="1231"/>
      <c r="L250" s="1232"/>
      <c r="M250" s="1049">
        <f>N250+O250+P250+Q250</f>
        <v>0</v>
      </c>
      <c r="N250" s="1231"/>
      <c r="O250" s="1231"/>
      <c r="P250" s="1231"/>
      <c r="Q250" s="1232"/>
      <c r="R250" s="1017"/>
      <c r="S250" s="800"/>
    </row>
    <row r="251" spans="1:19" x14ac:dyDescent="0.25">
      <c r="A251" s="1542">
        <v>5</v>
      </c>
      <c r="B251" s="506" t="s">
        <v>225</v>
      </c>
      <c r="C251" s="1049">
        <f>D251+E251+F251</f>
        <v>0</v>
      </c>
      <c r="D251" s="1231">
        <v>0</v>
      </c>
      <c r="E251" s="1231"/>
      <c r="F251" s="1231"/>
      <c r="G251" s="1232"/>
      <c r="H251" s="1049">
        <f>I251+J251+K251</f>
        <v>0</v>
      </c>
      <c r="I251" s="1231"/>
      <c r="J251" s="1231"/>
      <c r="K251" s="1231"/>
      <c r="L251" s="1232"/>
      <c r="M251" s="1049">
        <f>N251+O251+P251</f>
        <v>0</v>
      </c>
      <c r="N251" s="1231"/>
      <c r="O251" s="1231"/>
      <c r="P251" s="1231"/>
      <c r="Q251" s="1232"/>
      <c r="R251" s="1017"/>
      <c r="S251" s="800"/>
    </row>
    <row r="252" spans="1:19" ht="39" x14ac:dyDescent="0.25">
      <c r="A252" s="1542">
        <v>6</v>
      </c>
      <c r="B252" s="506" t="s">
        <v>223</v>
      </c>
      <c r="C252" s="1049">
        <f>D252+E252+F252</f>
        <v>0</v>
      </c>
      <c r="D252" s="1231">
        <v>0</v>
      </c>
      <c r="E252" s="1231"/>
      <c r="F252" s="1231"/>
      <c r="G252" s="1232"/>
      <c r="H252" s="1049">
        <f>I252+J252+K252</f>
        <v>0</v>
      </c>
      <c r="I252" s="1231"/>
      <c r="J252" s="1231"/>
      <c r="K252" s="1231"/>
      <c r="L252" s="1232"/>
      <c r="M252" s="1049">
        <f>N252+O252+P252</f>
        <v>0</v>
      </c>
      <c r="N252" s="1231"/>
      <c r="O252" s="1231"/>
      <c r="P252" s="1231"/>
      <c r="Q252" s="1232"/>
      <c r="R252" s="1017"/>
      <c r="S252" s="800"/>
    </row>
    <row r="253" spans="1:19" ht="26.25" x14ac:dyDescent="0.25">
      <c r="A253" s="1542">
        <v>7</v>
      </c>
      <c r="B253" s="506" t="s">
        <v>224</v>
      </c>
      <c r="C253" s="1049">
        <f>D253+E253+F253</f>
        <v>0</v>
      </c>
      <c r="D253" s="1231">
        <v>0</v>
      </c>
      <c r="E253" s="1231"/>
      <c r="F253" s="1231"/>
      <c r="G253" s="1232"/>
      <c r="H253" s="1049">
        <f>I253+J253+K253</f>
        <v>0</v>
      </c>
      <c r="I253" s="1231"/>
      <c r="J253" s="1231"/>
      <c r="K253" s="1231"/>
      <c r="L253" s="1232"/>
      <c r="M253" s="1049">
        <f>N253+O253+P253</f>
        <v>193.23</v>
      </c>
      <c r="N253" s="1231">
        <v>193.23</v>
      </c>
      <c r="O253" s="1231"/>
      <c r="P253" s="1231"/>
      <c r="Q253" s="1232"/>
      <c r="R253" s="1017"/>
      <c r="S253" s="800"/>
    </row>
    <row r="254" spans="1:19" ht="26.25" x14ac:dyDescent="0.25">
      <c r="A254" s="1542">
        <v>8</v>
      </c>
      <c r="B254" s="506" t="s">
        <v>224</v>
      </c>
      <c r="C254" s="1049">
        <f>D254+E254+F254+G254</f>
        <v>0</v>
      </c>
      <c r="D254" s="1231">
        <v>0</v>
      </c>
      <c r="E254" s="1231"/>
      <c r="F254" s="1231"/>
      <c r="G254" s="1232"/>
      <c r="H254" s="1049">
        <f>I254+J254+K254+L254</f>
        <v>0</v>
      </c>
      <c r="I254" s="1231"/>
      <c r="J254" s="1231"/>
      <c r="K254" s="1231"/>
      <c r="L254" s="1232"/>
      <c r="M254" s="1049">
        <f>N254+O254+P254+Q254</f>
        <v>0</v>
      </c>
      <c r="N254" s="1231"/>
      <c r="O254" s="1231"/>
      <c r="P254" s="1231"/>
      <c r="Q254" s="1232"/>
      <c r="R254" s="1017"/>
      <c r="S254" s="800"/>
    </row>
    <row r="255" spans="1:19" ht="16.5" thickBot="1" x14ac:dyDescent="0.3">
      <c r="A255" s="1014"/>
      <c r="B255" s="1010" t="s">
        <v>102</v>
      </c>
      <c r="C255" s="1404">
        <f>D255+E255+F255+G255</f>
        <v>1309.8</v>
      </c>
      <c r="D255" s="1405">
        <f>D237+D246</f>
        <v>1309.8</v>
      </c>
      <c r="E255" s="1407">
        <f>E237+E246</f>
        <v>0</v>
      </c>
      <c r="F255" s="1405">
        <f>F237+F246</f>
        <v>0</v>
      </c>
      <c r="G255" s="1406">
        <f>G237+G246</f>
        <v>0</v>
      </c>
      <c r="H255" s="1404">
        <f>I255+J255+K255+L255</f>
        <v>1309.8</v>
      </c>
      <c r="I255" s="1405">
        <f>I237+I246</f>
        <v>1309.8</v>
      </c>
      <c r="J255" s="1407">
        <f>J237+J246</f>
        <v>0</v>
      </c>
      <c r="K255" s="1405">
        <f>K237+K246</f>
        <v>0</v>
      </c>
      <c r="L255" s="1406">
        <f>L237+L246</f>
        <v>0</v>
      </c>
      <c r="M255" s="1404">
        <f>N255+O255+P255+Q255</f>
        <v>308.23</v>
      </c>
      <c r="N255" s="1405">
        <f>N237+N246</f>
        <v>308.23</v>
      </c>
      <c r="O255" s="1407">
        <f>O237+O246</f>
        <v>0</v>
      </c>
      <c r="P255" s="1405">
        <f>P237+P246</f>
        <v>0</v>
      </c>
      <c r="Q255" s="1406">
        <f>Q237+Q246</f>
        <v>0</v>
      </c>
      <c r="R255" s="1408">
        <f>M255/C255*100</f>
        <v>23.53260039700718</v>
      </c>
      <c r="S255" s="1411"/>
    </row>
    <row r="256" spans="1:19" ht="30" customHeight="1" thickBot="1" x14ac:dyDescent="0.3">
      <c r="A256" s="1849" t="s">
        <v>834</v>
      </c>
      <c r="B256" s="1850"/>
      <c r="C256" s="1850"/>
      <c r="D256" s="1850"/>
      <c r="E256" s="1850"/>
      <c r="F256" s="1850"/>
      <c r="G256" s="1850"/>
      <c r="H256" s="1850"/>
      <c r="I256" s="1850"/>
      <c r="J256" s="1850"/>
      <c r="K256" s="1850"/>
      <c r="L256" s="1850"/>
      <c r="M256" s="1850"/>
      <c r="N256" s="1850"/>
      <c r="O256" s="1850"/>
      <c r="P256" s="1850"/>
      <c r="Q256" s="1850"/>
      <c r="R256" s="1851"/>
      <c r="S256" s="1293" t="s">
        <v>364</v>
      </c>
    </row>
    <row r="257" spans="1:19" ht="35.25" customHeight="1" thickBot="1" x14ac:dyDescent="0.3">
      <c r="A257" s="1538">
        <v>1</v>
      </c>
      <c r="B257" s="1441" t="s">
        <v>835</v>
      </c>
      <c r="C257" s="1442">
        <f t="shared" ref="C257:C262" si="58">SUM(D257:G257)</f>
        <v>140</v>
      </c>
      <c r="D257" s="1443">
        <f>SUM(D258:D262)</f>
        <v>140</v>
      </c>
      <c r="E257" s="1443">
        <f>SUM(E258:E262)</f>
        <v>0</v>
      </c>
      <c r="F257" s="1443">
        <f>SUM(F258:F262)</f>
        <v>0</v>
      </c>
      <c r="G257" s="1443">
        <f>SUM(G258:G262)</f>
        <v>0</v>
      </c>
      <c r="H257" s="1442">
        <f t="shared" ref="H257:H262" si="59">SUM(I257:L257)</f>
        <v>120</v>
      </c>
      <c r="I257" s="1443">
        <f>SUM(I258:I262)</f>
        <v>120</v>
      </c>
      <c r="J257" s="1443">
        <f>SUM(J258:J262)</f>
        <v>0</v>
      </c>
      <c r="K257" s="1443">
        <f>SUM(K258:K262)</f>
        <v>0</v>
      </c>
      <c r="L257" s="1443">
        <f>SUM(L258:L262)</f>
        <v>0</v>
      </c>
      <c r="M257" s="1442">
        <f t="shared" ref="M257:M262" si="60">SUM(N257:Q257)</f>
        <v>0</v>
      </c>
      <c r="N257" s="1443">
        <f>SUM(N258:N262)</f>
        <v>0</v>
      </c>
      <c r="O257" s="1443">
        <f>SUM(O258:O262)</f>
        <v>0</v>
      </c>
      <c r="P257" s="1443">
        <f>SUM(P258:P262)</f>
        <v>0</v>
      </c>
      <c r="Q257" s="1443">
        <f>SUM(Q258:Q262)</f>
        <v>0</v>
      </c>
      <c r="R257" s="1463"/>
      <c r="S257" s="800"/>
    </row>
    <row r="258" spans="1:19" ht="39.75" customHeight="1" x14ac:dyDescent="0.25">
      <c r="A258" s="1539" t="s">
        <v>26</v>
      </c>
      <c r="B258" s="1021" t="s">
        <v>746</v>
      </c>
      <c r="C258" s="1244">
        <f t="shared" si="58"/>
        <v>0</v>
      </c>
      <c r="D258" s="1237"/>
      <c r="E258" s="1237"/>
      <c r="F258" s="1237"/>
      <c r="G258" s="1238"/>
      <c r="H258" s="1244">
        <f t="shared" si="59"/>
        <v>0</v>
      </c>
      <c r="I258" s="1237"/>
      <c r="J258" s="1237"/>
      <c r="K258" s="1237"/>
      <c r="L258" s="1238"/>
      <c r="M258" s="1244">
        <f t="shared" si="60"/>
        <v>0</v>
      </c>
      <c r="N258" s="1237"/>
      <c r="O258" s="1237"/>
      <c r="P258" s="1237"/>
      <c r="Q258" s="1238"/>
      <c r="R258" s="1022"/>
      <c r="S258" s="800"/>
    </row>
    <row r="259" spans="1:19" ht="37.5" customHeight="1" x14ac:dyDescent="0.25">
      <c r="A259" s="1540" t="s">
        <v>607</v>
      </c>
      <c r="B259" s="54" t="s">
        <v>836</v>
      </c>
      <c r="C259" s="1247">
        <f t="shared" si="58"/>
        <v>100</v>
      </c>
      <c r="D259" s="1241">
        <v>100</v>
      </c>
      <c r="E259" s="1241"/>
      <c r="F259" s="1241"/>
      <c r="G259" s="1242"/>
      <c r="H259" s="1247">
        <f t="shared" si="59"/>
        <v>100</v>
      </c>
      <c r="I259" s="1241">
        <v>100</v>
      </c>
      <c r="J259" s="1241"/>
      <c r="K259" s="1241"/>
      <c r="L259" s="1242"/>
      <c r="M259" s="1247">
        <f t="shared" si="60"/>
        <v>0</v>
      </c>
      <c r="N259" s="1241"/>
      <c r="O259" s="1241"/>
      <c r="P259" s="1241"/>
      <c r="Q259" s="1242"/>
      <c r="R259" s="1023"/>
      <c r="S259" s="800"/>
    </row>
    <row r="260" spans="1:19" ht="48.75" x14ac:dyDescent="0.25">
      <c r="A260" s="1541" t="s">
        <v>610</v>
      </c>
      <c r="B260" s="54" t="s">
        <v>747</v>
      </c>
      <c r="C260" s="1247">
        <f t="shared" si="58"/>
        <v>20</v>
      </c>
      <c r="D260" s="1241">
        <v>20</v>
      </c>
      <c r="E260" s="1241"/>
      <c r="F260" s="1241"/>
      <c r="G260" s="1242"/>
      <c r="H260" s="1247">
        <f t="shared" si="59"/>
        <v>0</v>
      </c>
      <c r="I260" s="1241"/>
      <c r="J260" s="1241"/>
      <c r="K260" s="1241"/>
      <c r="L260" s="1242"/>
      <c r="M260" s="1247">
        <f t="shared" si="60"/>
        <v>0</v>
      </c>
      <c r="N260" s="1241"/>
      <c r="O260" s="1241"/>
      <c r="P260" s="1241"/>
      <c r="Q260" s="1242"/>
      <c r="R260" s="1023"/>
      <c r="S260" s="800"/>
    </row>
    <row r="261" spans="1:19" ht="48.75" x14ac:dyDescent="0.25">
      <c r="A261" s="1540" t="s">
        <v>27</v>
      </c>
      <c r="B261" s="54" t="s">
        <v>748</v>
      </c>
      <c r="C261" s="1247">
        <f t="shared" si="58"/>
        <v>0</v>
      </c>
      <c r="D261" s="1241"/>
      <c r="E261" s="1241"/>
      <c r="F261" s="1241"/>
      <c r="G261" s="1242"/>
      <c r="H261" s="1247">
        <f t="shared" si="59"/>
        <v>0</v>
      </c>
      <c r="I261" s="1241"/>
      <c r="J261" s="1241"/>
      <c r="K261" s="1241"/>
      <c r="L261" s="1242"/>
      <c r="M261" s="1247">
        <f t="shared" si="60"/>
        <v>0</v>
      </c>
      <c r="N261" s="1241"/>
      <c r="O261" s="1241"/>
      <c r="P261" s="1241"/>
      <c r="Q261" s="1242"/>
      <c r="R261" s="1023"/>
      <c r="S261" s="800"/>
    </row>
    <row r="262" spans="1:19" ht="24.75" x14ac:dyDescent="0.25">
      <c r="A262" s="1540" t="s">
        <v>28</v>
      </c>
      <c r="B262" s="54" t="s">
        <v>258</v>
      </c>
      <c r="C262" s="1247">
        <f t="shared" si="58"/>
        <v>20</v>
      </c>
      <c r="D262" s="1241">
        <v>20</v>
      </c>
      <c r="E262" s="1241">
        <v>0</v>
      </c>
      <c r="F262" s="1241">
        <v>0</v>
      </c>
      <c r="G262" s="1242">
        <v>0</v>
      </c>
      <c r="H262" s="1247">
        <f t="shared" si="59"/>
        <v>20</v>
      </c>
      <c r="I262" s="1241">
        <v>20</v>
      </c>
      <c r="J262" s="1241">
        <v>0</v>
      </c>
      <c r="K262" s="1241">
        <v>0</v>
      </c>
      <c r="L262" s="1242">
        <v>0</v>
      </c>
      <c r="M262" s="1247">
        <f t="shared" si="60"/>
        <v>0</v>
      </c>
      <c r="N262" s="1241"/>
      <c r="O262" s="1241">
        <v>0</v>
      </c>
      <c r="P262" s="1241">
        <v>0</v>
      </c>
      <c r="Q262" s="1242">
        <v>0</v>
      </c>
      <c r="R262" s="1023"/>
      <c r="S262" s="800"/>
    </row>
    <row r="263" spans="1:19" ht="24.75" customHeight="1" thickBot="1" x14ac:dyDescent="0.3">
      <c r="A263" s="1412"/>
      <c r="B263" s="1010" t="s">
        <v>102</v>
      </c>
      <c r="C263" s="993">
        <f>D263</f>
        <v>140</v>
      </c>
      <c r="D263" s="994">
        <f>SUM(D257)</f>
        <v>140</v>
      </c>
      <c r="E263" s="994">
        <f>SUM(E257)</f>
        <v>0</v>
      </c>
      <c r="F263" s="994">
        <f>SUM(F257)</f>
        <v>0</v>
      </c>
      <c r="G263" s="994">
        <f>SUM(G257)</f>
        <v>0</v>
      </c>
      <c r="H263" s="993">
        <f>I263</f>
        <v>120</v>
      </c>
      <c r="I263" s="994">
        <f>SUM(I257)</f>
        <v>120</v>
      </c>
      <c r="J263" s="994">
        <f>SUM(J257)</f>
        <v>0</v>
      </c>
      <c r="K263" s="994">
        <f>SUM(K257)</f>
        <v>0</v>
      </c>
      <c r="L263" s="994">
        <f>SUM(L257)</f>
        <v>0</v>
      </c>
      <c r="M263" s="993">
        <f>N263</f>
        <v>0</v>
      </c>
      <c r="N263" s="994">
        <f>SUM(N257)</f>
        <v>0</v>
      </c>
      <c r="O263" s="994">
        <f>SUM(O257)</f>
        <v>0</v>
      </c>
      <c r="P263" s="994">
        <f>SUM(P257)</f>
        <v>0</v>
      </c>
      <c r="Q263" s="994">
        <f>SUM(Q257)</f>
        <v>0</v>
      </c>
      <c r="R263" s="1408">
        <f>M263/C263*100</f>
        <v>0</v>
      </c>
      <c r="S263" s="800"/>
    </row>
    <row r="264" spans="1:19" ht="30.75" customHeight="1" thickBot="1" x14ac:dyDescent="0.3">
      <c r="A264" s="1852" t="s">
        <v>855</v>
      </c>
      <c r="B264" s="1853"/>
      <c r="C264" s="1853"/>
      <c r="D264" s="1853"/>
      <c r="E264" s="1853"/>
      <c r="F264" s="1853"/>
      <c r="G264" s="1853"/>
      <c r="H264" s="1853"/>
      <c r="I264" s="1853"/>
      <c r="J264" s="1853"/>
      <c r="K264" s="1853"/>
      <c r="L264" s="1853"/>
      <c r="M264" s="1853"/>
      <c r="N264" s="1853"/>
      <c r="O264" s="1853"/>
      <c r="P264" s="1853"/>
      <c r="Q264" s="1853"/>
      <c r="R264" s="1854"/>
      <c r="S264" s="1293" t="s">
        <v>364</v>
      </c>
    </row>
    <row r="265" spans="1:19" ht="29.25" customHeight="1" x14ac:dyDescent="0.25">
      <c r="A265" s="1536">
        <v>1</v>
      </c>
      <c r="B265" s="1441" t="s">
        <v>260</v>
      </c>
      <c r="C265" s="1442">
        <f t="shared" ref="C265:C273" si="61">SUM(D265:G265)</f>
        <v>33</v>
      </c>
      <c r="D265" s="1443">
        <f>SUM(D266:D270)</f>
        <v>33</v>
      </c>
      <c r="E265" s="1443">
        <f>SUM(E266:E270)</f>
        <v>0</v>
      </c>
      <c r="F265" s="1443">
        <f>SUM(F266:F270)</f>
        <v>0</v>
      </c>
      <c r="G265" s="1443">
        <f>SUM(G266:G270)</f>
        <v>0</v>
      </c>
      <c r="H265" s="1442">
        <f>SUM(I265:L265)</f>
        <v>33.200000000000003</v>
      </c>
      <c r="I265" s="1443">
        <f>SUM(I266:I270)</f>
        <v>33.200000000000003</v>
      </c>
      <c r="J265" s="1443">
        <f>SUM(J266:J270)</f>
        <v>0</v>
      </c>
      <c r="K265" s="1443">
        <f>SUM(K266:K270)</f>
        <v>0</v>
      </c>
      <c r="L265" s="1443">
        <f>SUM(L266:L270)</f>
        <v>0</v>
      </c>
      <c r="M265" s="1442">
        <f t="shared" ref="M265:M284" si="62">SUM(N265:Q265)</f>
        <v>0</v>
      </c>
      <c r="N265" s="1443">
        <f>SUM(N266:N270)</f>
        <v>0</v>
      </c>
      <c r="O265" s="1443">
        <f>SUM(O266:O270)</f>
        <v>0</v>
      </c>
      <c r="P265" s="1443">
        <f>SUM(P266:P270)</f>
        <v>0</v>
      </c>
      <c r="Q265" s="1443">
        <f>SUM(Q266:Q270)</f>
        <v>0</v>
      </c>
      <c r="R265" s="1031"/>
      <c r="S265" s="800"/>
    </row>
    <row r="266" spans="1:19" ht="34.5" customHeight="1" x14ac:dyDescent="0.25">
      <c r="A266" s="1537" t="s">
        <v>26</v>
      </c>
      <c r="B266" s="1563" t="s">
        <v>837</v>
      </c>
      <c r="C266" s="1247">
        <f>SUM(D266:G266)</f>
        <v>0</v>
      </c>
      <c r="D266" s="1241"/>
      <c r="E266" s="1241"/>
      <c r="F266" s="1241"/>
      <c r="G266" s="1242"/>
      <c r="H266" s="1247">
        <f t="shared" ref="H266:H283" si="63">SUM(I266:L266)</f>
        <v>0</v>
      </c>
      <c r="I266" s="1241"/>
      <c r="J266" s="1241"/>
      <c r="K266" s="1241"/>
      <c r="L266" s="1242"/>
      <c r="M266" s="1247">
        <f t="shared" si="62"/>
        <v>0</v>
      </c>
      <c r="N266" s="1241"/>
      <c r="O266" s="1241"/>
      <c r="P266" s="1241"/>
      <c r="Q266" s="1242"/>
      <c r="R266" s="1032"/>
      <c r="S266" s="800"/>
    </row>
    <row r="267" spans="1:19" ht="38.25" customHeight="1" x14ac:dyDescent="0.25">
      <c r="A267" s="1537" t="s">
        <v>27</v>
      </c>
      <c r="B267" s="1564" t="s">
        <v>299</v>
      </c>
      <c r="C267" s="1247">
        <f>SUM(D267:G267)</f>
        <v>0</v>
      </c>
      <c r="D267" s="1241"/>
      <c r="E267" s="1241"/>
      <c r="F267" s="1241"/>
      <c r="G267" s="1242"/>
      <c r="H267" s="1247">
        <f t="shared" si="63"/>
        <v>0</v>
      </c>
      <c r="I267" s="1241"/>
      <c r="J267" s="1241"/>
      <c r="K267" s="1241"/>
      <c r="L267" s="1242"/>
      <c r="M267" s="1247">
        <f t="shared" si="62"/>
        <v>0</v>
      </c>
      <c r="N267" s="1241"/>
      <c r="O267" s="1241"/>
      <c r="P267" s="1241"/>
      <c r="Q267" s="1242"/>
      <c r="R267" s="1032"/>
      <c r="S267" s="800"/>
    </row>
    <row r="268" spans="1:19" ht="35.25" customHeight="1" x14ac:dyDescent="0.25">
      <c r="A268" s="1537" t="s">
        <v>29</v>
      </c>
      <c r="B268" s="1564" t="s">
        <v>681</v>
      </c>
      <c r="C268" s="1247">
        <f t="shared" si="61"/>
        <v>5</v>
      </c>
      <c r="D268" s="1241">
        <v>5</v>
      </c>
      <c r="E268" s="1241"/>
      <c r="F268" s="1241"/>
      <c r="G268" s="1242"/>
      <c r="H268" s="1247">
        <f t="shared" si="63"/>
        <v>5</v>
      </c>
      <c r="I268" s="1241">
        <v>5</v>
      </c>
      <c r="J268" s="1241"/>
      <c r="K268" s="1241"/>
      <c r="L268" s="1242"/>
      <c r="M268" s="1247">
        <f t="shared" si="62"/>
        <v>0</v>
      </c>
      <c r="N268" s="1241"/>
      <c r="O268" s="1241"/>
      <c r="P268" s="1241"/>
      <c r="Q268" s="1242"/>
      <c r="R268" s="1032"/>
      <c r="S268" s="800"/>
    </row>
    <row r="269" spans="1:19" ht="35.25" customHeight="1" x14ac:dyDescent="0.25">
      <c r="A269" s="1537" t="s">
        <v>396</v>
      </c>
      <c r="B269" s="1564" t="s">
        <v>838</v>
      </c>
      <c r="C269" s="1247">
        <f t="shared" si="61"/>
        <v>0</v>
      </c>
      <c r="D269" s="1241">
        <v>0</v>
      </c>
      <c r="E269" s="1241"/>
      <c r="F269" s="1241"/>
      <c r="G269" s="1523"/>
      <c r="H269" s="1247">
        <f t="shared" si="63"/>
        <v>0</v>
      </c>
      <c r="I269" s="1241"/>
      <c r="J269" s="1241"/>
      <c r="K269" s="1241"/>
      <c r="L269" s="1523"/>
      <c r="M269" s="1247">
        <f t="shared" si="62"/>
        <v>0</v>
      </c>
      <c r="N269" s="1241"/>
      <c r="O269" s="1241"/>
      <c r="P269" s="1241"/>
      <c r="Q269" s="1242"/>
      <c r="R269" s="1032"/>
      <c r="S269" s="800"/>
    </row>
    <row r="270" spans="1:19" ht="38.25" customHeight="1" x14ac:dyDescent="0.25">
      <c r="A270" s="1537" t="s">
        <v>526</v>
      </c>
      <c r="B270" s="1564" t="s">
        <v>261</v>
      </c>
      <c r="C270" s="1247">
        <f t="shared" si="61"/>
        <v>28</v>
      </c>
      <c r="D270" s="1206">
        <f>D271+D272+D273+D274</f>
        <v>28</v>
      </c>
      <c r="E270" s="1206">
        <f>E271+E272+E273+E274</f>
        <v>0</v>
      </c>
      <c r="F270" s="1206">
        <f>F271+F272+F273+F274</f>
        <v>0</v>
      </c>
      <c r="G270" s="1206">
        <f>G271+G272+G273+G274</f>
        <v>0</v>
      </c>
      <c r="H270" s="1247">
        <f>SUM(I270:L270)</f>
        <v>28.2</v>
      </c>
      <c r="I270" s="1206">
        <f>SUM(I271:I274)</f>
        <v>28.2</v>
      </c>
      <c r="J270" s="1206">
        <f>SUM(J271:J274)</f>
        <v>0</v>
      </c>
      <c r="K270" s="1206">
        <f>SUM(K271:K274)</f>
        <v>0</v>
      </c>
      <c r="L270" s="1206">
        <f>SUM(L271:L274)</f>
        <v>0</v>
      </c>
      <c r="M270" s="1247">
        <f t="shared" si="62"/>
        <v>0</v>
      </c>
      <c r="N270" s="1206">
        <f>SUM(N271:N274)</f>
        <v>0</v>
      </c>
      <c r="O270" s="1206">
        <f>SUM(O271:O274)</f>
        <v>0</v>
      </c>
      <c r="P270" s="1206">
        <f>SUM(P271:P274)</f>
        <v>0</v>
      </c>
      <c r="Q270" s="1207">
        <f>SUM(Q271:Q274)</f>
        <v>0</v>
      </c>
      <c r="R270" s="1032"/>
      <c r="S270" s="800"/>
    </row>
    <row r="271" spans="1:19" ht="38.25" customHeight="1" x14ac:dyDescent="0.25">
      <c r="A271" s="1537" t="s">
        <v>783</v>
      </c>
      <c r="B271" s="1564" t="s">
        <v>481</v>
      </c>
      <c r="C271" s="1247">
        <f t="shared" si="61"/>
        <v>5</v>
      </c>
      <c r="D271" s="1241">
        <v>5</v>
      </c>
      <c r="E271" s="1241"/>
      <c r="F271" s="1241"/>
      <c r="G271" s="1242"/>
      <c r="H271" s="1247">
        <f t="shared" si="63"/>
        <v>5.2</v>
      </c>
      <c r="I271" s="1241">
        <v>5.2</v>
      </c>
      <c r="J271" s="1241"/>
      <c r="K271" s="1241"/>
      <c r="L271" s="1242"/>
      <c r="M271" s="1247">
        <f>SUM(N271:Q271)</f>
        <v>0</v>
      </c>
      <c r="N271" s="1241"/>
      <c r="O271" s="1241"/>
      <c r="P271" s="1241"/>
      <c r="Q271" s="1242"/>
      <c r="R271" s="1032"/>
      <c r="S271" s="800"/>
    </row>
    <row r="272" spans="1:19" ht="39" customHeight="1" x14ac:dyDescent="0.25">
      <c r="A272" s="1537" t="s">
        <v>784</v>
      </c>
      <c r="B272" s="1564" t="s">
        <v>695</v>
      </c>
      <c r="C272" s="1247">
        <f t="shared" si="61"/>
        <v>20</v>
      </c>
      <c r="D272" s="1241">
        <v>20</v>
      </c>
      <c r="E272" s="1241"/>
      <c r="F272" s="1241"/>
      <c r="G272" s="1242"/>
      <c r="H272" s="1247">
        <f t="shared" si="63"/>
        <v>20</v>
      </c>
      <c r="I272" s="1241">
        <v>20</v>
      </c>
      <c r="J272" s="1241"/>
      <c r="K272" s="1241"/>
      <c r="L272" s="1242"/>
      <c r="M272" s="1247">
        <f t="shared" si="62"/>
        <v>0</v>
      </c>
      <c r="N272" s="1241"/>
      <c r="O272" s="1241"/>
      <c r="P272" s="1241"/>
      <c r="Q272" s="1242"/>
      <c r="R272" s="1032"/>
      <c r="S272" s="800"/>
    </row>
    <row r="273" spans="1:19" ht="36.75" customHeight="1" x14ac:dyDescent="0.25">
      <c r="A273" s="1537" t="s">
        <v>785</v>
      </c>
      <c r="B273" s="1564" t="s">
        <v>839</v>
      </c>
      <c r="C273" s="1247">
        <f t="shared" si="61"/>
        <v>0</v>
      </c>
      <c r="D273" s="1241">
        <v>0</v>
      </c>
      <c r="E273" s="1241"/>
      <c r="F273" s="1241"/>
      <c r="G273" s="1242"/>
      <c r="H273" s="1247">
        <f t="shared" si="63"/>
        <v>0</v>
      </c>
      <c r="I273" s="1241"/>
      <c r="J273" s="1241"/>
      <c r="K273" s="1241"/>
      <c r="L273" s="1242"/>
      <c r="M273" s="1247">
        <f t="shared" si="62"/>
        <v>0</v>
      </c>
      <c r="N273" s="1241"/>
      <c r="O273" s="1241"/>
      <c r="P273" s="1241"/>
      <c r="Q273" s="1242"/>
      <c r="R273" s="1032"/>
      <c r="S273" s="800"/>
    </row>
    <row r="274" spans="1:19" ht="36" x14ac:dyDescent="0.25">
      <c r="A274" s="1537" t="s">
        <v>786</v>
      </c>
      <c r="B274" s="1564" t="s">
        <v>840</v>
      </c>
      <c r="C274" s="1247">
        <f>SUM(D274:G274)</f>
        <v>3</v>
      </c>
      <c r="D274" s="1241">
        <v>3</v>
      </c>
      <c r="E274" s="1241"/>
      <c r="F274" s="1241"/>
      <c r="G274" s="1242"/>
      <c r="H274" s="1247">
        <f t="shared" si="63"/>
        <v>3</v>
      </c>
      <c r="I274" s="1241">
        <v>3</v>
      </c>
      <c r="J274" s="1241"/>
      <c r="K274" s="1241"/>
      <c r="L274" s="1242"/>
      <c r="M274" s="1247">
        <f t="shared" si="62"/>
        <v>0</v>
      </c>
      <c r="N274" s="1241"/>
      <c r="O274" s="1241"/>
      <c r="P274" s="1241"/>
      <c r="Q274" s="1242"/>
      <c r="R274" s="1032"/>
      <c r="S274" s="800"/>
    </row>
    <row r="275" spans="1:19" ht="39" customHeight="1" x14ac:dyDescent="0.25">
      <c r="A275" s="1550">
        <v>2</v>
      </c>
      <c r="B275" s="1524" t="s">
        <v>841</v>
      </c>
      <c r="C275" s="1447">
        <f t="shared" ref="C275:C284" si="64">SUM(D275:G275)</f>
        <v>3622.0999999999995</v>
      </c>
      <c r="D275" s="1434">
        <f>D276+D279</f>
        <v>3622.0999999999995</v>
      </c>
      <c r="E275" s="1434">
        <f>E276+E279</f>
        <v>0</v>
      </c>
      <c r="F275" s="1434">
        <f>F276+F279</f>
        <v>0</v>
      </c>
      <c r="G275" s="1434">
        <f>G276+G279</f>
        <v>0</v>
      </c>
      <c r="H275" s="1447">
        <f>SUM(I275:L275)</f>
        <v>3592.0999999999995</v>
      </c>
      <c r="I275" s="1434">
        <f>I276+I279</f>
        <v>3592.0999999999995</v>
      </c>
      <c r="J275" s="1434">
        <f>J276+J279</f>
        <v>0</v>
      </c>
      <c r="K275" s="1434">
        <f>K276+K279</f>
        <v>0</v>
      </c>
      <c r="L275" s="1434">
        <f>L276+L279</f>
        <v>0</v>
      </c>
      <c r="M275" s="1447">
        <f t="shared" si="62"/>
        <v>1532.4</v>
      </c>
      <c r="N275" s="1434">
        <f>N276+N279</f>
        <v>1532.4</v>
      </c>
      <c r="O275" s="1434">
        <f>O276+O279</f>
        <v>0</v>
      </c>
      <c r="P275" s="1434">
        <f>P276+P279</f>
        <v>0</v>
      </c>
      <c r="Q275" s="1434">
        <f>Q276+Q279</f>
        <v>0</v>
      </c>
      <c r="R275" s="1032"/>
      <c r="S275" s="800"/>
    </row>
    <row r="276" spans="1:19" ht="41.25" customHeight="1" x14ac:dyDescent="0.25">
      <c r="A276" s="1569" t="s">
        <v>34</v>
      </c>
      <c r="B276" s="1026" t="s">
        <v>787</v>
      </c>
      <c r="C276" s="1247">
        <f>SUM(D276:G276)</f>
        <v>2233.8999999999996</v>
      </c>
      <c r="D276" s="1241">
        <f>D277+D278</f>
        <v>2233.8999999999996</v>
      </c>
      <c r="E276" s="1241"/>
      <c r="F276" s="1241"/>
      <c r="G276" s="1242"/>
      <c r="H276" s="1247">
        <f t="shared" si="63"/>
        <v>2233.8999999999996</v>
      </c>
      <c r="I276" s="1241">
        <f>I277+I278</f>
        <v>2233.8999999999996</v>
      </c>
      <c r="J276" s="1241"/>
      <c r="K276" s="1241"/>
      <c r="L276" s="1242"/>
      <c r="M276" s="1247">
        <f t="shared" si="62"/>
        <v>916.4</v>
      </c>
      <c r="N276" s="1241">
        <f>N277+N278</f>
        <v>916.4</v>
      </c>
      <c r="O276" s="1241"/>
      <c r="P276" s="1241"/>
      <c r="Q276" s="1242"/>
      <c r="R276" s="1032"/>
      <c r="S276" s="800"/>
    </row>
    <row r="277" spans="1:19" ht="20.25" customHeight="1" x14ac:dyDescent="0.25">
      <c r="A277" s="1569"/>
      <c r="B277" s="1026" t="s">
        <v>856</v>
      </c>
      <c r="C277" s="1247">
        <f>SUM(D277:G277)</f>
        <v>1677.1</v>
      </c>
      <c r="D277" s="1241">
        <v>1677.1</v>
      </c>
      <c r="E277" s="1241"/>
      <c r="F277" s="1241"/>
      <c r="G277" s="1242"/>
      <c r="H277" s="1247">
        <f t="shared" si="63"/>
        <v>1677.1</v>
      </c>
      <c r="I277" s="1241">
        <v>1677.1</v>
      </c>
      <c r="J277" s="1241"/>
      <c r="K277" s="1241"/>
      <c r="L277" s="1242"/>
      <c r="M277" s="1247">
        <f t="shared" si="62"/>
        <v>696.4</v>
      </c>
      <c r="N277" s="1241">
        <v>696.4</v>
      </c>
      <c r="O277" s="1241"/>
      <c r="P277" s="1241"/>
      <c r="Q277" s="1242"/>
      <c r="R277" s="1032"/>
      <c r="S277" s="800"/>
    </row>
    <row r="278" spans="1:19" ht="18.75" customHeight="1" x14ac:dyDescent="0.25">
      <c r="A278" s="1569"/>
      <c r="B278" s="1026" t="s">
        <v>857</v>
      </c>
      <c r="C278" s="1247">
        <f>SUM(D278:G278)</f>
        <v>556.79999999999995</v>
      </c>
      <c r="D278" s="1241">
        <v>556.79999999999995</v>
      </c>
      <c r="E278" s="1241"/>
      <c r="F278" s="1241"/>
      <c r="G278" s="1242"/>
      <c r="H278" s="1247">
        <f t="shared" si="63"/>
        <v>556.79999999999995</v>
      </c>
      <c r="I278" s="1241">
        <v>556.79999999999995</v>
      </c>
      <c r="J278" s="1241"/>
      <c r="K278" s="1241"/>
      <c r="L278" s="1242"/>
      <c r="M278" s="1247">
        <f t="shared" si="62"/>
        <v>220</v>
      </c>
      <c r="N278" s="1241">
        <v>220</v>
      </c>
      <c r="O278" s="1241"/>
      <c r="P278" s="1241"/>
      <c r="Q278" s="1242"/>
      <c r="R278" s="1032"/>
      <c r="S278" s="800"/>
    </row>
    <row r="279" spans="1:19" ht="36.75" x14ac:dyDescent="0.25">
      <c r="A279" s="1569" t="s">
        <v>115</v>
      </c>
      <c r="B279" s="1026" t="s">
        <v>842</v>
      </c>
      <c r="C279" s="1247">
        <f t="shared" si="64"/>
        <v>1388.2</v>
      </c>
      <c r="D279" s="1241">
        <v>1388.2</v>
      </c>
      <c r="E279" s="1241"/>
      <c r="F279" s="1241"/>
      <c r="G279" s="1242"/>
      <c r="H279" s="1247">
        <f t="shared" si="63"/>
        <v>1358.2</v>
      </c>
      <c r="I279" s="1241">
        <v>1358.2</v>
      </c>
      <c r="J279" s="1241"/>
      <c r="K279" s="1241"/>
      <c r="L279" s="1242"/>
      <c r="M279" s="1247">
        <f t="shared" si="62"/>
        <v>616</v>
      </c>
      <c r="N279" s="1241">
        <v>616</v>
      </c>
      <c r="O279" s="1241"/>
      <c r="P279" s="1241"/>
      <c r="Q279" s="1242"/>
      <c r="R279" s="1032"/>
      <c r="S279" s="800"/>
    </row>
    <row r="280" spans="1:19" ht="24.75" x14ac:dyDescent="0.25">
      <c r="A280" s="1504">
        <v>3</v>
      </c>
      <c r="B280" s="1524" t="s">
        <v>788</v>
      </c>
      <c r="C280" s="1447">
        <f t="shared" si="64"/>
        <v>15</v>
      </c>
      <c r="D280" s="1434">
        <f>SUM(D281)</f>
        <v>15</v>
      </c>
      <c r="E280" s="1434">
        <f t="shared" ref="E280:G282" si="65">SUM(E281)</f>
        <v>0</v>
      </c>
      <c r="F280" s="1434">
        <f t="shared" si="65"/>
        <v>0</v>
      </c>
      <c r="G280" s="1435">
        <f t="shared" si="65"/>
        <v>0</v>
      </c>
      <c r="H280" s="1447">
        <f t="shared" si="63"/>
        <v>15</v>
      </c>
      <c r="I280" s="1434">
        <f>SUM(I281)</f>
        <v>15</v>
      </c>
      <c r="J280" s="1434">
        <f>SUM(J281)</f>
        <v>0</v>
      </c>
      <c r="K280" s="1434">
        <f>SUM(K281)</f>
        <v>0</v>
      </c>
      <c r="L280" s="1435">
        <f>SUM(L281)</f>
        <v>0</v>
      </c>
      <c r="M280" s="1447">
        <f t="shared" si="62"/>
        <v>15</v>
      </c>
      <c r="N280" s="1434">
        <f>SUM(N281)</f>
        <v>15</v>
      </c>
      <c r="O280" s="1434">
        <f>SUM(O281)</f>
        <v>0</v>
      </c>
      <c r="P280" s="1434">
        <f>SUM(P281)</f>
        <v>0</v>
      </c>
      <c r="Q280" s="1435">
        <f>SUM(Q281)</f>
        <v>0</v>
      </c>
      <c r="R280" s="1032"/>
      <c r="S280" s="800"/>
    </row>
    <row r="281" spans="1:19" ht="48.75" x14ac:dyDescent="0.25">
      <c r="A281" s="1569" t="s">
        <v>769</v>
      </c>
      <c r="B281" s="1026" t="s">
        <v>268</v>
      </c>
      <c r="C281" s="1247">
        <f t="shared" si="64"/>
        <v>15</v>
      </c>
      <c r="D281" s="1241">
        <v>15</v>
      </c>
      <c r="E281" s="1241"/>
      <c r="F281" s="1241"/>
      <c r="G281" s="1242"/>
      <c r="H281" s="1247">
        <f t="shared" si="63"/>
        <v>15</v>
      </c>
      <c r="I281" s="1241">
        <v>15</v>
      </c>
      <c r="J281" s="1241"/>
      <c r="K281" s="1241"/>
      <c r="L281" s="1242"/>
      <c r="M281" s="1247">
        <f t="shared" si="62"/>
        <v>15</v>
      </c>
      <c r="N281" s="1241">
        <v>15</v>
      </c>
      <c r="O281" s="1241"/>
      <c r="P281" s="1241"/>
      <c r="Q281" s="1242"/>
      <c r="R281" s="1032"/>
      <c r="S281" s="800"/>
    </row>
    <row r="282" spans="1:19" x14ac:dyDescent="0.25">
      <c r="A282" s="1570">
        <v>4</v>
      </c>
      <c r="B282" s="1567" t="s">
        <v>843</v>
      </c>
      <c r="C282" s="1447">
        <f t="shared" si="64"/>
        <v>100</v>
      </c>
      <c r="D282" s="1434">
        <f>SUM(D283)</f>
        <v>100</v>
      </c>
      <c r="E282" s="1434">
        <f t="shared" si="65"/>
        <v>0</v>
      </c>
      <c r="F282" s="1434">
        <f t="shared" si="65"/>
        <v>0</v>
      </c>
      <c r="G282" s="1435">
        <f t="shared" si="65"/>
        <v>0</v>
      </c>
      <c r="H282" s="1447">
        <f t="shared" si="63"/>
        <v>100</v>
      </c>
      <c r="I282" s="1434">
        <f>SUM(I283)</f>
        <v>100</v>
      </c>
      <c r="J282" s="1434">
        <f>SUM(J283)</f>
        <v>0</v>
      </c>
      <c r="K282" s="1434">
        <f>SUM(K283)</f>
        <v>0</v>
      </c>
      <c r="L282" s="1435">
        <f>SUM(L283)</f>
        <v>0</v>
      </c>
      <c r="M282" s="1447">
        <f t="shared" si="62"/>
        <v>0</v>
      </c>
      <c r="N282" s="1434">
        <f>SUM(N283)</f>
        <v>0</v>
      </c>
      <c r="O282" s="1434">
        <f>SUM(O283)</f>
        <v>0</v>
      </c>
      <c r="P282" s="1434">
        <f>SUM(P283)</f>
        <v>0</v>
      </c>
      <c r="Q282" s="1435">
        <f>SUM(Q283)</f>
        <v>0</v>
      </c>
      <c r="R282" s="1568"/>
      <c r="S282" s="800"/>
    </row>
    <row r="283" spans="1:19" ht="36.75" x14ac:dyDescent="0.25">
      <c r="A283" s="1571" t="s">
        <v>790</v>
      </c>
      <c r="B283" s="1565" t="s">
        <v>844</v>
      </c>
      <c r="C283" s="1247">
        <f t="shared" si="64"/>
        <v>100</v>
      </c>
      <c r="D283" s="1241">
        <v>100</v>
      </c>
      <c r="E283" s="1241"/>
      <c r="F283" s="1241"/>
      <c r="G283" s="1242"/>
      <c r="H283" s="1247">
        <f t="shared" si="63"/>
        <v>100</v>
      </c>
      <c r="I283" s="1241">
        <v>100</v>
      </c>
      <c r="J283" s="1241"/>
      <c r="K283" s="1241"/>
      <c r="L283" s="1242"/>
      <c r="M283" s="1247">
        <f t="shared" si="62"/>
        <v>0</v>
      </c>
      <c r="N283" s="1241"/>
      <c r="O283" s="1241"/>
      <c r="P283" s="1241"/>
      <c r="Q283" s="1242"/>
      <c r="R283" s="1566"/>
      <c r="S283" s="800"/>
    </row>
    <row r="284" spans="1:19" ht="25.5" customHeight="1" thickBot="1" x14ac:dyDescent="0.3">
      <c r="A284" s="1014"/>
      <c r="B284" s="907" t="s">
        <v>102</v>
      </c>
      <c r="C284" s="1028">
        <f t="shared" si="64"/>
        <v>3770.0999999999995</v>
      </c>
      <c r="D284" s="994">
        <f>D265+D275+D280+D282</f>
        <v>3770.0999999999995</v>
      </c>
      <c r="E284" s="994">
        <f>E265+E275+E280+E282</f>
        <v>0</v>
      </c>
      <c r="F284" s="994">
        <f>F265+F275+F280+F282</f>
        <v>0</v>
      </c>
      <c r="G284" s="994">
        <f>G265+G275+G280+G282</f>
        <v>0</v>
      </c>
      <c r="H284" s="1028">
        <f>SUM(I284:L284)</f>
        <v>3740.2999999999993</v>
      </c>
      <c r="I284" s="994">
        <f>I265+I275+I280+I282</f>
        <v>3740.2999999999993</v>
      </c>
      <c r="J284" s="994">
        <f>J265+J275+J280+J282</f>
        <v>0</v>
      </c>
      <c r="K284" s="994">
        <f>K265+K275+K280+K282</f>
        <v>0</v>
      </c>
      <c r="L284" s="994">
        <f>L265+L275+L280+L282</f>
        <v>0</v>
      </c>
      <c r="M284" s="1028">
        <f t="shared" si="62"/>
        <v>1547.4</v>
      </c>
      <c r="N284" s="994">
        <f>N265+N275+N280+N282</f>
        <v>1547.4</v>
      </c>
      <c r="O284" s="994">
        <f>O265+O275+O280+O282</f>
        <v>0</v>
      </c>
      <c r="P284" s="994">
        <f>P265+P275+P280+P282</f>
        <v>0</v>
      </c>
      <c r="Q284" s="994">
        <f>Q265+Q275+Q280+Q282</f>
        <v>0</v>
      </c>
      <c r="R284" s="1019"/>
      <c r="S284" s="800"/>
    </row>
    <row r="285" spans="1:19" ht="29.25" customHeight="1" thickBot="1" x14ac:dyDescent="0.3">
      <c r="A285" s="1849" t="s">
        <v>487</v>
      </c>
      <c r="B285" s="1850"/>
      <c r="C285" s="1850"/>
      <c r="D285" s="1850"/>
      <c r="E285" s="1850"/>
      <c r="F285" s="1850"/>
      <c r="G285" s="1850"/>
      <c r="H285" s="1850"/>
      <c r="I285" s="1850"/>
      <c r="J285" s="1850"/>
      <c r="K285" s="1850"/>
      <c r="L285" s="1850"/>
      <c r="M285" s="1850"/>
      <c r="N285" s="1850"/>
      <c r="O285" s="1850"/>
      <c r="P285" s="1850"/>
      <c r="Q285" s="1850"/>
      <c r="R285" s="1851"/>
      <c r="S285" s="1293" t="s">
        <v>364</v>
      </c>
    </row>
    <row r="286" spans="1:19" x14ac:dyDescent="0.25">
      <c r="A286" s="1033">
        <v>1</v>
      </c>
      <c r="B286" s="936" t="s">
        <v>488</v>
      </c>
      <c r="C286" s="1236">
        <f>D286+E286+F286</f>
        <v>0</v>
      </c>
      <c r="D286" s="1237">
        <v>0</v>
      </c>
      <c r="E286" s="1237">
        <v>0</v>
      </c>
      <c r="F286" s="1237">
        <v>0</v>
      </c>
      <c r="G286" s="1238">
        <v>0</v>
      </c>
      <c r="H286" s="1236">
        <f>I286+J286+K286</f>
        <v>10846.35</v>
      </c>
      <c r="I286" s="1237">
        <v>653.25</v>
      </c>
      <c r="J286" s="1237">
        <v>203.86</v>
      </c>
      <c r="K286" s="1237">
        <v>9989.24</v>
      </c>
      <c r="L286" s="1238">
        <v>0</v>
      </c>
      <c r="M286" s="1236">
        <f>N286+O286+P286</f>
        <v>581.16</v>
      </c>
      <c r="N286" s="1237">
        <v>35</v>
      </c>
      <c r="O286" s="1237">
        <v>10.92</v>
      </c>
      <c r="P286" s="1237">
        <v>535.24</v>
      </c>
      <c r="Q286" s="1238">
        <v>0</v>
      </c>
      <c r="R286" s="1035"/>
      <c r="S286" s="800"/>
    </row>
    <row r="287" spans="1:19" ht="24.75" x14ac:dyDescent="0.25">
      <c r="A287" s="876">
        <v>2</v>
      </c>
      <c r="B287" s="888" t="s">
        <v>489</v>
      </c>
      <c r="C287" s="1240">
        <f>D287+E287+F287</f>
        <v>22809</v>
      </c>
      <c r="D287" s="1241">
        <v>1374</v>
      </c>
      <c r="E287" s="1241">
        <v>428.7</v>
      </c>
      <c r="F287" s="1241">
        <v>21006.3</v>
      </c>
      <c r="G287" s="1242">
        <v>0</v>
      </c>
      <c r="H287" s="1240">
        <f>I287+J287+K287</f>
        <v>11962.369999999999</v>
      </c>
      <c r="I287" s="1241">
        <v>720.46</v>
      </c>
      <c r="J287" s="1241">
        <v>224.84</v>
      </c>
      <c r="K287" s="1241">
        <v>11017.07</v>
      </c>
      <c r="L287" s="1242">
        <v>0</v>
      </c>
      <c r="M287" s="1240">
        <f>N287+O287+P287</f>
        <v>2117.4700000000003</v>
      </c>
      <c r="N287" s="1241">
        <v>127.53</v>
      </c>
      <c r="O287" s="1241">
        <v>39.799999999999997</v>
      </c>
      <c r="P287" s="1241">
        <v>1950.14</v>
      </c>
      <c r="Q287" s="1242">
        <v>0</v>
      </c>
      <c r="R287" s="1017"/>
      <c r="S287" s="800"/>
    </row>
    <row r="288" spans="1:19" ht="25.5" customHeight="1" thickBot="1" x14ac:dyDescent="0.3">
      <c r="A288" s="1014"/>
      <c r="B288" s="1034" t="s">
        <v>102</v>
      </c>
      <c r="C288" s="993">
        <f>SUM(D288:G288)</f>
        <v>22809</v>
      </c>
      <c r="D288" s="994">
        <f>D286+D287</f>
        <v>1374</v>
      </c>
      <c r="E288" s="994">
        <f>E286+E287</f>
        <v>428.7</v>
      </c>
      <c r="F288" s="994">
        <f>F286+F287</f>
        <v>21006.3</v>
      </c>
      <c r="G288" s="995">
        <f>G286+G287</f>
        <v>0</v>
      </c>
      <c r="H288" s="993">
        <f>SUM(I288:L288)</f>
        <v>22808.719999999998</v>
      </c>
      <c r="I288" s="994">
        <f>I286+I287</f>
        <v>1373.71</v>
      </c>
      <c r="J288" s="994">
        <f>J286+J287</f>
        <v>428.70000000000005</v>
      </c>
      <c r="K288" s="994">
        <f>K286+K287</f>
        <v>21006.309999999998</v>
      </c>
      <c r="L288" s="995">
        <f>L286+L287</f>
        <v>0</v>
      </c>
      <c r="M288" s="993">
        <f>SUM(N288:Q288)</f>
        <v>2698.63</v>
      </c>
      <c r="N288" s="994">
        <f>N286+N287</f>
        <v>162.53</v>
      </c>
      <c r="O288" s="994">
        <f>O286+O287</f>
        <v>50.72</v>
      </c>
      <c r="P288" s="994">
        <f>P286+P287</f>
        <v>2485.38</v>
      </c>
      <c r="Q288" s="995">
        <f>Q286+Q287</f>
        <v>0</v>
      </c>
      <c r="R288" s="1019"/>
      <c r="S288" s="800"/>
    </row>
    <row r="289" spans="1:19" ht="30" customHeight="1" thickBot="1" x14ac:dyDescent="0.3">
      <c r="A289" s="1855" t="s">
        <v>782</v>
      </c>
      <c r="B289" s="1856"/>
      <c r="C289" s="1856"/>
      <c r="D289" s="1856"/>
      <c r="E289" s="1856"/>
      <c r="F289" s="1856"/>
      <c r="G289" s="1856"/>
      <c r="H289" s="1856"/>
      <c r="I289" s="1856"/>
      <c r="J289" s="1856"/>
      <c r="K289" s="1856"/>
      <c r="L289" s="1856"/>
      <c r="M289" s="1856"/>
      <c r="N289" s="1856"/>
      <c r="O289" s="1856"/>
      <c r="P289" s="1856"/>
      <c r="Q289" s="1856"/>
      <c r="R289" s="1857"/>
      <c r="S289" s="1293" t="s">
        <v>364</v>
      </c>
    </row>
    <row r="290" spans="1:19" ht="48.75" x14ac:dyDescent="0.25">
      <c r="A290" s="1535">
        <v>1</v>
      </c>
      <c r="B290" s="1037" t="s">
        <v>287</v>
      </c>
      <c r="C290" s="1244">
        <f>SUM(D290:G290)</f>
        <v>0</v>
      </c>
      <c r="D290" s="1248">
        <v>0</v>
      </c>
      <c r="E290" s="1248">
        <v>0</v>
      </c>
      <c r="F290" s="1248">
        <v>0</v>
      </c>
      <c r="G290" s="1249">
        <v>0</v>
      </c>
      <c r="H290" s="1244">
        <f>SUM(I290:L290)</f>
        <v>0</v>
      </c>
      <c r="I290" s="1248">
        <v>0</v>
      </c>
      <c r="J290" s="1248">
        <v>0</v>
      </c>
      <c r="K290" s="1248">
        <v>0</v>
      </c>
      <c r="L290" s="1249">
        <v>0</v>
      </c>
      <c r="M290" s="1244">
        <f>SUM(N290:Q290)</f>
        <v>0</v>
      </c>
      <c r="N290" s="1248">
        <v>0</v>
      </c>
      <c r="O290" s="1248">
        <v>0</v>
      </c>
      <c r="P290" s="1248">
        <v>0</v>
      </c>
      <c r="Q290" s="1249">
        <v>0</v>
      </c>
      <c r="R290" s="1039"/>
      <c r="S290" s="1522"/>
    </row>
    <row r="291" spans="1:19" ht="60.75" x14ac:dyDescent="0.25">
      <c r="A291" s="75">
        <v>2</v>
      </c>
      <c r="B291" s="1038" t="s">
        <v>288</v>
      </c>
      <c r="C291" s="1247">
        <f>SUM(D291:G291)</f>
        <v>1014.8600000000001</v>
      </c>
      <c r="D291" s="1211">
        <v>92.26</v>
      </c>
      <c r="E291" s="1211">
        <v>83.03</v>
      </c>
      <c r="F291" s="1211">
        <v>0</v>
      </c>
      <c r="G291" s="1212">
        <v>839.57</v>
      </c>
      <c r="H291" s="1247">
        <f>SUM(I291:L291)</f>
        <v>1014.9</v>
      </c>
      <c r="I291" s="1211">
        <v>1014.9</v>
      </c>
      <c r="J291" s="1211">
        <v>0</v>
      </c>
      <c r="K291" s="1211">
        <v>0</v>
      </c>
      <c r="L291" s="1212">
        <v>0</v>
      </c>
      <c r="M291" s="1247">
        <f>SUM(N291:Q291)</f>
        <v>0</v>
      </c>
      <c r="N291" s="1211">
        <v>0</v>
      </c>
      <c r="O291" s="1211">
        <v>0</v>
      </c>
      <c r="P291" s="1211">
        <v>0</v>
      </c>
      <c r="Q291" s="1212">
        <v>0</v>
      </c>
      <c r="R291" s="1040"/>
      <c r="S291" s="800"/>
    </row>
    <row r="292" spans="1:19" ht="23.25" customHeight="1" thickBot="1" x14ac:dyDescent="0.3">
      <c r="A292" s="1014"/>
      <c r="B292" s="1015" t="s">
        <v>102</v>
      </c>
      <c r="C292" s="993">
        <f>SUM(D292:G292)</f>
        <v>1014.8600000000001</v>
      </c>
      <c r="D292" s="994">
        <f>SUM(D290:D291)</f>
        <v>92.26</v>
      </c>
      <c r="E292" s="994">
        <f>SUM(E290:E291)</f>
        <v>83.03</v>
      </c>
      <c r="F292" s="994">
        <f>SUM(F290:F291)</f>
        <v>0</v>
      </c>
      <c r="G292" s="995">
        <f>SUM(G290:G291)</f>
        <v>839.57</v>
      </c>
      <c r="H292" s="993">
        <f>SUM(I292:L292)</f>
        <v>1014.9</v>
      </c>
      <c r="I292" s="994">
        <f>SUM(I290:I291)</f>
        <v>1014.9</v>
      </c>
      <c r="J292" s="994">
        <f>SUM(J290:J291)</f>
        <v>0</v>
      </c>
      <c r="K292" s="994">
        <f>SUM(K290:K291)</f>
        <v>0</v>
      </c>
      <c r="L292" s="995">
        <f>SUM(L290:L291)</f>
        <v>0</v>
      </c>
      <c r="M292" s="993">
        <f>SUM(N292:Q292)</f>
        <v>0</v>
      </c>
      <c r="N292" s="994">
        <f>SUM(N290:N291)</f>
        <v>0</v>
      </c>
      <c r="O292" s="994">
        <f>SUM(O290:O291)</f>
        <v>0</v>
      </c>
      <c r="P292" s="994">
        <f>SUM(P290:P291)</f>
        <v>0</v>
      </c>
      <c r="Q292" s="995">
        <f>SUM(Q290:Q291)</f>
        <v>0</v>
      </c>
      <c r="R292" s="1019"/>
      <c r="S292" s="800"/>
    </row>
    <row r="293" spans="1:19" ht="36.75" customHeight="1" thickBot="1" x14ac:dyDescent="0.35">
      <c r="A293" s="1837" t="s">
        <v>363</v>
      </c>
      <c r="B293" s="1838"/>
      <c r="C293" s="1838"/>
      <c r="D293" s="1838"/>
      <c r="E293" s="1838"/>
      <c r="F293" s="1838"/>
      <c r="G293" s="1838"/>
      <c r="H293" s="1838"/>
      <c r="I293" s="1838"/>
      <c r="J293" s="1838"/>
      <c r="K293" s="1838"/>
      <c r="L293" s="1838"/>
      <c r="M293" s="1838"/>
      <c r="N293" s="1838"/>
      <c r="O293" s="1838"/>
      <c r="P293" s="1838"/>
      <c r="Q293" s="1838"/>
      <c r="R293" s="1839"/>
      <c r="S293" s="1293" t="s">
        <v>364</v>
      </c>
    </row>
    <row r="294" spans="1:19" ht="49.5" x14ac:dyDescent="0.3">
      <c r="A294" s="1525" t="s">
        <v>26</v>
      </c>
      <c r="B294" s="1021" t="s">
        <v>490</v>
      </c>
      <c r="C294" s="1527">
        <v>0</v>
      </c>
      <c r="D294" s="1251">
        <v>0</v>
      </c>
      <c r="E294" s="1251"/>
      <c r="F294" s="1251"/>
      <c r="G294" s="1252"/>
      <c r="H294" s="1527">
        <v>0</v>
      </c>
      <c r="I294" s="1251"/>
      <c r="J294" s="1251"/>
      <c r="K294" s="1251"/>
      <c r="L294" s="1252"/>
      <c r="M294" s="1527">
        <v>0</v>
      </c>
      <c r="N294" s="1251">
        <v>0</v>
      </c>
      <c r="O294" s="1251"/>
      <c r="P294" s="1251"/>
      <c r="Q294" s="1252"/>
      <c r="R294" s="1043"/>
      <c r="S294" s="800"/>
    </row>
    <row r="295" spans="1:19" ht="85.5" x14ac:dyDescent="0.3">
      <c r="A295" s="1526" t="s">
        <v>27</v>
      </c>
      <c r="B295" s="1042" t="s">
        <v>791</v>
      </c>
      <c r="C295" s="1198">
        <f>SUM(D295:G295)</f>
        <v>40</v>
      </c>
      <c r="D295" s="1145">
        <v>40</v>
      </c>
      <c r="E295" s="1145"/>
      <c r="F295" s="1145"/>
      <c r="G295" s="1253"/>
      <c r="H295" s="1198">
        <f>SUM(I295:L295)</f>
        <v>40</v>
      </c>
      <c r="I295" s="1145">
        <v>40</v>
      </c>
      <c r="J295" s="1145"/>
      <c r="K295" s="1145"/>
      <c r="L295" s="1253"/>
      <c r="M295" s="1198">
        <f>SUM(N295:Q295)</f>
        <v>0</v>
      </c>
      <c r="N295" s="1145">
        <v>0</v>
      </c>
      <c r="O295" s="1145"/>
      <c r="P295" s="1145"/>
      <c r="Q295" s="1253"/>
      <c r="R295" s="1044"/>
      <c r="S295" s="800"/>
    </row>
    <row r="296" spans="1:19" ht="37.5" x14ac:dyDescent="0.3">
      <c r="A296" s="1271" t="s">
        <v>28</v>
      </c>
      <c r="B296" s="54" t="s">
        <v>491</v>
      </c>
      <c r="C296" s="1198">
        <v>0</v>
      </c>
      <c r="D296" s="1145">
        <v>0</v>
      </c>
      <c r="E296" s="1145"/>
      <c r="F296" s="1145"/>
      <c r="G296" s="1253"/>
      <c r="H296" s="1198">
        <v>0</v>
      </c>
      <c r="I296" s="1145"/>
      <c r="J296" s="1145"/>
      <c r="K296" s="1145"/>
      <c r="L296" s="1253"/>
      <c r="M296" s="1198">
        <v>0</v>
      </c>
      <c r="N296" s="1145">
        <v>0</v>
      </c>
      <c r="O296" s="1145"/>
      <c r="P296" s="1145"/>
      <c r="Q296" s="1253"/>
      <c r="R296" s="1044"/>
      <c r="S296" s="800"/>
    </row>
    <row r="297" spans="1:19" ht="36" x14ac:dyDescent="0.3">
      <c r="A297" s="1271" t="s">
        <v>29</v>
      </c>
      <c r="B297" s="188" t="s">
        <v>492</v>
      </c>
      <c r="C297" s="1198">
        <v>0</v>
      </c>
      <c r="D297" s="1145">
        <v>0</v>
      </c>
      <c r="E297" s="1145"/>
      <c r="F297" s="1145"/>
      <c r="G297" s="1253"/>
      <c r="H297" s="1198">
        <v>0</v>
      </c>
      <c r="I297" s="1145"/>
      <c r="J297" s="1145"/>
      <c r="K297" s="1145"/>
      <c r="L297" s="1253"/>
      <c r="M297" s="1198">
        <v>0</v>
      </c>
      <c r="N297" s="1145">
        <v>0</v>
      </c>
      <c r="O297" s="1145"/>
      <c r="P297" s="1145"/>
      <c r="Q297" s="1253"/>
      <c r="R297" s="1044"/>
      <c r="S297" s="800"/>
    </row>
    <row r="298" spans="1:19" ht="61.5" x14ac:dyDescent="0.3">
      <c r="A298" s="1271" t="s">
        <v>30</v>
      </c>
      <c r="B298" s="54" t="s">
        <v>493</v>
      </c>
      <c r="C298" s="1198">
        <v>0</v>
      </c>
      <c r="D298" s="1145">
        <v>0</v>
      </c>
      <c r="E298" s="1145"/>
      <c r="F298" s="1145"/>
      <c r="G298" s="1253"/>
      <c r="H298" s="1198">
        <v>0</v>
      </c>
      <c r="I298" s="1145"/>
      <c r="J298" s="1145"/>
      <c r="K298" s="1145"/>
      <c r="L298" s="1253"/>
      <c r="M298" s="1198">
        <v>0</v>
      </c>
      <c r="N298" s="1145">
        <v>0</v>
      </c>
      <c r="O298" s="1145"/>
      <c r="P298" s="1145"/>
      <c r="Q298" s="1253"/>
      <c r="R298" s="1044"/>
      <c r="S298" s="800"/>
    </row>
    <row r="299" spans="1:19" ht="37.5" x14ac:dyDescent="0.3">
      <c r="A299" s="1271" t="s">
        <v>495</v>
      </c>
      <c r="B299" s="54" t="s">
        <v>494</v>
      </c>
      <c r="C299" s="1198">
        <v>0</v>
      </c>
      <c r="D299" s="1145">
        <v>0</v>
      </c>
      <c r="E299" s="1145"/>
      <c r="F299" s="1145"/>
      <c r="G299" s="1253"/>
      <c r="H299" s="1198">
        <v>0</v>
      </c>
      <c r="I299" s="1145"/>
      <c r="J299" s="1145"/>
      <c r="K299" s="1145"/>
      <c r="L299" s="1253"/>
      <c r="M299" s="1198">
        <v>0</v>
      </c>
      <c r="N299" s="1145">
        <v>0</v>
      </c>
      <c r="O299" s="1145"/>
      <c r="P299" s="1145"/>
      <c r="Q299" s="1253"/>
      <c r="R299" s="1044"/>
      <c r="S299" s="800"/>
    </row>
    <row r="300" spans="1:19" ht="27.75" customHeight="1" thickBot="1" x14ac:dyDescent="0.3">
      <c r="A300" s="1014"/>
      <c r="B300" s="1010" t="s">
        <v>102</v>
      </c>
      <c r="C300" s="993">
        <f>SUM(D300:G300)</f>
        <v>40</v>
      </c>
      <c r="D300" s="994">
        <f>SUM(D294:D299)</f>
        <v>40</v>
      </c>
      <c r="E300" s="994">
        <f t="shared" ref="E300:K300" si="66">SUM(E294:E299)</f>
        <v>0</v>
      </c>
      <c r="F300" s="994">
        <f t="shared" si="66"/>
        <v>0</v>
      </c>
      <c r="G300" s="995">
        <f t="shared" si="66"/>
        <v>0</v>
      </c>
      <c r="H300" s="993">
        <f>SUM(I300:L300)</f>
        <v>40</v>
      </c>
      <c r="I300" s="994">
        <f t="shared" si="66"/>
        <v>40</v>
      </c>
      <c r="J300" s="994">
        <f t="shared" si="66"/>
        <v>0</v>
      </c>
      <c r="K300" s="994">
        <f t="shared" si="66"/>
        <v>0</v>
      </c>
      <c r="L300" s="995">
        <f>SUM(L294:L299)</f>
        <v>0</v>
      </c>
      <c r="M300" s="993">
        <f>SUM(N300:Q300)</f>
        <v>0</v>
      </c>
      <c r="N300" s="994">
        <f>SUM(N294:N299)</f>
        <v>0</v>
      </c>
      <c r="O300" s="994">
        <f>SUM(O294:O299)</f>
        <v>0</v>
      </c>
      <c r="P300" s="994">
        <f>SUM(P294:P299)</f>
        <v>0</v>
      </c>
      <c r="Q300" s="995">
        <f>SUM(Q294:Q299)</f>
        <v>0</v>
      </c>
      <c r="R300" s="1408"/>
      <c r="S300" s="800"/>
    </row>
    <row r="301" spans="1:19" ht="41.25" customHeight="1" thickBot="1" x14ac:dyDescent="0.35">
      <c r="A301" s="1837" t="s">
        <v>858</v>
      </c>
      <c r="B301" s="1838"/>
      <c r="C301" s="1838"/>
      <c r="D301" s="1838"/>
      <c r="E301" s="1838"/>
      <c r="F301" s="1838"/>
      <c r="G301" s="1838"/>
      <c r="H301" s="1838"/>
      <c r="I301" s="1838"/>
      <c r="J301" s="1838"/>
      <c r="K301" s="1838"/>
      <c r="L301" s="1838"/>
      <c r="M301" s="1838"/>
      <c r="N301" s="1838"/>
      <c r="O301" s="1838"/>
      <c r="P301" s="1838"/>
      <c r="Q301" s="1838"/>
      <c r="R301" s="1839"/>
      <c r="S301" s="1293" t="s">
        <v>364</v>
      </c>
    </row>
    <row r="302" spans="1:19" ht="48.75" x14ac:dyDescent="0.25">
      <c r="A302" s="1330" t="s">
        <v>26</v>
      </c>
      <c r="B302" s="1021" t="s">
        <v>496</v>
      </c>
      <c r="C302" s="1236">
        <f t="shared" ref="C302:C308" si="67">SUM(D302:G302)</f>
        <v>0</v>
      </c>
      <c r="D302" s="1248">
        <v>0</v>
      </c>
      <c r="E302" s="1248"/>
      <c r="F302" s="1248"/>
      <c r="G302" s="1249"/>
      <c r="H302" s="1236">
        <f t="shared" ref="H302:H308" si="68">SUM(I302:L302)</f>
        <v>0</v>
      </c>
      <c r="I302" s="1254"/>
      <c r="J302" s="1254"/>
      <c r="K302" s="1254"/>
      <c r="L302" s="1249"/>
      <c r="M302" s="1236">
        <f t="shared" ref="M302:M308" si="69">SUM(N302:Q302)</f>
        <v>0</v>
      </c>
      <c r="N302" s="1248"/>
      <c r="O302" s="1248"/>
      <c r="P302" s="1248"/>
      <c r="Q302" s="1249"/>
      <c r="R302" s="1039"/>
      <c r="S302" s="800"/>
    </row>
    <row r="303" spans="1:19" ht="24.75" x14ac:dyDescent="0.25">
      <c r="A303" s="981" t="s">
        <v>27</v>
      </c>
      <c r="B303" s="1042" t="s">
        <v>357</v>
      </c>
      <c r="C303" s="1240">
        <f t="shared" si="67"/>
        <v>10</v>
      </c>
      <c r="D303" s="1211">
        <v>10</v>
      </c>
      <c r="E303" s="1211"/>
      <c r="F303" s="1211"/>
      <c r="G303" s="1212"/>
      <c r="H303" s="1240">
        <f t="shared" si="68"/>
        <v>10</v>
      </c>
      <c r="I303" s="1188">
        <v>10</v>
      </c>
      <c r="J303" s="1188"/>
      <c r="K303" s="1188"/>
      <c r="L303" s="1212"/>
      <c r="M303" s="1240">
        <f t="shared" si="69"/>
        <v>0</v>
      </c>
      <c r="N303" s="1211"/>
      <c r="O303" s="1211"/>
      <c r="P303" s="1211"/>
      <c r="Q303" s="1212"/>
      <c r="R303" s="1040"/>
      <c r="S303" s="800"/>
    </row>
    <row r="304" spans="1:19" ht="24.75" x14ac:dyDescent="0.25">
      <c r="A304" s="981" t="s">
        <v>28</v>
      </c>
      <c r="B304" s="54" t="s">
        <v>497</v>
      </c>
      <c r="C304" s="1240">
        <f t="shared" si="67"/>
        <v>10</v>
      </c>
      <c r="D304" s="1211">
        <v>10</v>
      </c>
      <c r="E304" s="1211"/>
      <c r="F304" s="1211"/>
      <c r="G304" s="1212"/>
      <c r="H304" s="1240">
        <f t="shared" si="68"/>
        <v>10</v>
      </c>
      <c r="I304" s="1188">
        <v>10</v>
      </c>
      <c r="J304" s="1188"/>
      <c r="K304" s="1188"/>
      <c r="L304" s="1212"/>
      <c r="M304" s="1240">
        <f t="shared" si="69"/>
        <v>0</v>
      </c>
      <c r="N304" s="1211"/>
      <c r="O304" s="1211"/>
      <c r="P304" s="1211"/>
      <c r="Q304" s="1212"/>
      <c r="R304" s="1040"/>
      <c r="S304" s="800"/>
    </row>
    <row r="305" spans="1:19" ht="36.75" x14ac:dyDescent="0.25">
      <c r="A305" s="981" t="s">
        <v>29</v>
      </c>
      <c r="B305" s="54" t="s">
        <v>847</v>
      </c>
      <c r="C305" s="1240">
        <f t="shared" si="67"/>
        <v>17.100000000000001</v>
      </c>
      <c r="D305" s="1211">
        <v>17.100000000000001</v>
      </c>
      <c r="E305" s="1211"/>
      <c r="F305" s="1211"/>
      <c r="G305" s="1212"/>
      <c r="H305" s="1240">
        <f t="shared" si="68"/>
        <v>17.100000000000001</v>
      </c>
      <c r="I305" s="1188">
        <v>17.100000000000001</v>
      </c>
      <c r="J305" s="1188"/>
      <c r="K305" s="1188"/>
      <c r="L305" s="1212"/>
      <c r="M305" s="1240">
        <f t="shared" si="69"/>
        <v>13.1</v>
      </c>
      <c r="N305" s="1211">
        <v>13.1</v>
      </c>
      <c r="O305" s="1211"/>
      <c r="P305" s="1211"/>
      <c r="Q305" s="1212"/>
      <c r="R305" s="1040"/>
      <c r="S305" s="800"/>
    </row>
    <row r="306" spans="1:19" ht="36.75" x14ac:dyDescent="0.25">
      <c r="A306" s="981" t="s">
        <v>30</v>
      </c>
      <c r="B306" s="1042" t="s">
        <v>187</v>
      </c>
      <c r="C306" s="1240">
        <f t="shared" si="67"/>
        <v>40</v>
      </c>
      <c r="D306" s="1211">
        <v>40</v>
      </c>
      <c r="E306" s="1211"/>
      <c r="F306" s="1211"/>
      <c r="G306" s="1212"/>
      <c r="H306" s="1240">
        <f t="shared" si="68"/>
        <v>40</v>
      </c>
      <c r="I306" s="1188">
        <v>40</v>
      </c>
      <c r="J306" s="1188"/>
      <c r="K306" s="1188"/>
      <c r="L306" s="1212"/>
      <c r="M306" s="1240">
        <f t="shared" si="69"/>
        <v>0</v>
      </c>
      <c r="N306" s="1211"/>
      <c r="O306" s="1211"/>
      <c r="P306" s="1211"/>
      <c r="Q306" s="1212"/>
      <c r="R306" s="1040"/>
      <c r="S306" s="800"/>
    </row>
    <row r="307" spans="1:19" ht="36.75" x14ac:dyDescent="0.25">
      <c r="A307" s="981" t="s">
        <v>495</v>
      </c>
      <c r="B307" s="1042" t="s">
        <v>358</v>
      </c>
      <c r="C307" s="1240">
        <f t="shared" si="67"/>
        <v>10</v>
      </c>
      <c r="D307" s="1211">
        <v>10</v>
      </c>
      <c r="E307" s="1211"/>
      <c r="F307" s="1211"/>
      <c r="G307" s="1212"/>
      <c r="H307" s="1240">
        <f t="shared" si="68"/>
        <v>10</v>
      </c>
      <c r="I307" s="1188">
        <v>10</v>
      </c>
      <c r="J307" s="1188"/>
      <c r="K307" s="1188"/>
      <c r="L307" s="1212"/>
      <c r="M307" s="1240">
        <f t="shared" si="69"/>
        <v>0</v>
      </c>
      <c r="N307" s="1211"/>
      <c r="O307" s="1211"/>
      <c r="P307" s="1211"/>
      <c r="Q307" s="1212"/>
      <c r="R307" s="1040"/>
      <c r="S307" s="800"/>
    </row>
    <row r="308" spans="1:19" ht="27" customHeight="1" thickBot="1" x14ac:dyDescent="0.3">
      <c r="A308" s="1409"/>
      <c r="B308" s="907" t="s">
        <v>102</v>
      </c>
      <c r="C308" s="993">
        <f t="shared" si="67"/>
        <v>87.1</v>
      </c>
      <c r="D308" s="994">
        <f>SUM(D302:D307)</f>
        <v>87.1</v>
      </c>
      <c r="E308" s="994">
        <f>SUM(E302:E307)</f>
        <v>0</v>
      </c>
      <c r="F308" s="994">
        <f>SUM(F302:F307)</f>
        <v>0</v>
      </c>
      <c r="G308" s="995">
        <f>SUM(G302:G307)</f>
        <v>0</v>
      </c>
      <c r="H308" s="993">
        <f t="shared" si="68"/>
        <v>87.1</v>
      </c>
      <c r="I308" s="994">
        <f>SUM(I302:I307)</f>
        <v>87.1</v>
      </c>
      <c r="J308" s="994">
        <f>SUM(J302:J307)</f>
        <v>0</v>
      </c>
      <c r="K308" s="994">
        <f>SUM(K302:K307)</f>
        <v>0</v>
      </c>
      <c r="L308" s="995">
        <f>SUM(L302:L307)</f>
        <v>0</v>
      </c>
      <c r="M308" s="993">
        <f t="shared" si="69"/>
        <v>13.1</v>
      </c>
      <c r="N308" s="994">
        <f>SUM(N302:N307)</f>
        <v>13.1</v>
      </c>
      <c r="O308" s="994">
        <f>SUM(O302:O307)</f>
        <v>0</v>
      </c>
      <c r="P308" s="994">
        <f>SUM(P302:P307)</f>
        <v>0</v>
      </c>
      <c r="Q308" s="995">
        <f>SUM(Q302:Q307)</f>
        <v>0</v>
      </c>
      <c r="R308" s="1408"/>
      <c r="S308" s="800"/>
    </row>
    <row r="309" spans="1:19" ht="33" customHeight="1" thickBot="1" x14ac:dyDescent="0.3">
      <c r="A309" s="1840" t="s">
        <v>498</v>
      </c>
      <c r="B309" s="1841"/>
      <c r="C309" s="1841"/>
      <c r="D309" s="1841"/>
      <c r="E309" s="1841"/>
      <c r="F309" s="1841"/>
      <c r="G309" s="1841"/>
      <c r="H309" s="1841"/>
      <c r="I309" s="1841"/>
      <c r="J309" s="1841"/>
      <c r="K309" s="1841"/>
      <c r="L309" s="1841"/>
      <c r="M309" s="1841"/>
      <c r="N309" s="1841"/>
      <c r="O309" s="1841"/>
      <c r="P309" s="1841"/>
      <c r="Q309" s="1841"/>
      <c r="R309" s="1842"/>
      <c r="S309" s="1293" t="s">
        <v>364</v>
      </c>
    </row>
    <row r="310" spans="1:19" ht="48" x14ac:dyDescent="0.25">
      <c r="A310" s="1330">
        <v>1</v>
      </c>
      <c r="B310" s="1047" t="s">
        <v>792</v>
      </c>
      <c r="C310" s="1244">
        <v>0</v>
      </c>
      <c r="D310" s="1237">
        <v>0</v>
      </c>
      <c r="E310" s="1237">
        <v>0</v>
      </c>
      <c r="F310" s="1237">
        <v>0</v>
      </c>
      <c r="G310" s="1238">
        <v>0</v>
      </c>
      <c r="H310" s="1244">
        <v>0</v>
      </c>
      <c r="I310" s="1237">
        <v>0</v>
      </c>
      <c r="J310" s="1237">
        <v>0</v>
      </c>
      <c r="K310" s="1237">
        <v>0</v>
      </c>
      <c r="L310" s="1238">
        <v>0</v>
      </c>
      <c r="M310" s="1244">
        <v>0</v>
      </c>
      <c r="N310" s="1237">
        <v>0</v>
      </c>
      <c r="O310" s="1237">
        <v>0</v>
      </c>
      <c r="P310" s="1237">
        <v>0</v>
      </c>
      <c r="Q310" s="1238">
        <v>0</v>
      </c>
      <c r="R310" s="1022"/>
      <c r="S310" s="800"/>
    </row>
    <row r="311" spans="1:19" ht="48.75" x14ac:dyDescent="0.25">
      <c r="A311" s="981">
        <v>2</v>
      </c>
      <c r="B311" s="54" t="s">
        <v>500</v>
      </c>
      <c r="C311" s="1247">
        <v>0</v>
      </c>
      <c r="D311" s="1241">
        <v>0</v>
      </c>
      <c r="E311" s="1241">
        <v>0</v>
      </c>
      <c r="F311" s="1241">
        <v>0</v>
      </c>
      <c r="G311" s="1242">
        <v>0</v>
      </c>
      <c r="H311" s="1247">
        <v>0</v>
      </c>
      <c r="I311" s="1241">
        <v>0</v>
      </c>
      <c r="J311" s="1241">
        <v>0</v>
      </c>
      <c r="K311" s="1241">
        <v>0</v>
      </c>
      <c r="L311" s="1242">
        <v>0</v>
      </c>
      <c r="M311" s="1247">
        <v>0</v>
      </c>
      <c r="N311" s="1241">
        <v>0</v>
      </c>
      <c r="O311" s="1241">
        <v>0</v>
      </c>
      <c r="P311" s="1241">
        <v>0</v>
      </c>
      <c r="Q311" s="1242">
        <v>0</v>
      </c>
      <c r="R311" s="1023"/>
      <c r="S311" s="800"/>
    </row>
    <row r="312" spans="1:19" ht="55.5" customHeight="1" x14ac:dyDescent="0.25">
      <c r="A312" s="981">
        <v>3</v>
      </c>
      <c r="B312" s="1048" t="s">
        <v>501</v>
      </c>
      <c r="C312" s="1247">
        <v>0</v>
      </c>
      <c r="D312" s="1241">
        <v>0</v>
      </c>
      <c r="E312" s="1241">
        <v>0</v>
      </c>
      <c r="F312" s="1241">
        <v>0</v>
      </c>
      <c r="G312" s="1242">
        <v>0</v>
      </c>
      <c r="H312" s="1247">
        <v>0</v>
      </c>
      <c r="I312" s="1241">
        <v>0</v>
      </c>
      <c r="J312" s="1241">
        <v>0</v>
      </c>
      <c r="K312" s="1241">
        <v>0</v>
      </c>
      <c r="L312" s="1242">
        <v>0</v>
      </c>
      <c r="M312" s="1247">
        <v>0</v>
      </c>
      <c r="N312" s="1241">
        <v>0</v>
      </c>
      <c r="O312" s="1241">
        <v>0</v>
      </c>
      <c r="P312" s="1241">
        <v>0</v>
      </c>
      <c r="Q312" s="1242">
        <v>0</v>
      </c>
      <c r="R312" s="1023"/>
      <c r="S312" s="800"/>
    </row>
    <row r="313" spans="1:19" ht="24.75" x14ac:dyDescent="0.25">
      <c r="A313" s="981">
        <v>4</v>
      </c>
      <c r="B313" s="54" t="s">
        <v>502</v>
      </c>
      <c r="C313" s="1247">
        <v>0</v>
      </c>
      <c r="D313" s="1241">
        <v>0</v>
      </c>
      <c r="E313" s="1241">
        <v>0</v>
      </c>
      <c r="F313" s="1241">
        <v>0</v>
      </c>
      <c r="G313" s="1242">
        <v>0</v>
      </c>
      <c r="H313" s="1247">
        <v>0</v>
      </c>
      <c r="I313" s="1241">
        <v>0</v>
      </c>
      <c r="J313" s="1241">
        <v>0</v>
      </c>
      <c r="K313" s="1241">
        <v>0</v>
      </c>
      <c r="L313" s="1242">
        <v>0</v>
      </c>
      <c r="M313" s="1247">
        <v>0</v>
      </c>
      <c r="N313" s="1241">
        <v>0</v>
      </c>
      <c r="O313" s="1241">
        <v>0</v>
      </c>
      <c r="P313" s="1241">
        <v>0</v>
      </c>
      <c r="Q313" s="1242">
        <v>0</v>
      </c>
      <c r="R313" s="1023"/>
      <c r="S313" s="800"/>
    </row>
    <row r="314" spans="1:19" ht="51" customHeight="1" x14ac:dyDescent="0.25">
      <c r="A314" s="981">
        <v>5</v>
      </c>
      <c r="B314" s="54" t="s">
        <v>503</v>
      </c>
      <c r="C314" s="1247">
        <v>0</v>
      </c>
      <c r="D314" s="1241">
        <v>0</v>
      </c>
      <c r="E314" s="1241">
        <v>0</v>
      </c>
      <c r="F314" s="1241">
        <v>0</v>
      </c>
      <c r="G314" s="1242">
        <v>0</v>
      </c>
      <c r="H314" s="1247">
        <v>0</v>
      </c>
      <c r="I314" s="1241">
        <v>0</v>
      </c>
      <c r="J314" s="1241">
        <v>0</v>
      </c>
      <c r="K314" s="1241">
        <v>0</v>
      </c>
      <c r="L314" s="1242">
        <v>0</v>
      </c>
      <c r="M314" s="1247">
        <v>0</v>
      </c>
      <c r="N314" s="1241">
        <v>0</v>
      </c>
      <c r="O314" s="1241">
        <v>0</v>
      </c>
      <c r="P314" s="1241">
        <v>0</v>
      </c>
      <c r="Q314" s="1242">
        <v>0</v>
      </c>
      <c r="R314" s="1023"/>
      <c r="S314" s="800"/>
    </row>
    <row r="315" spans="1:19" ht="27" customHeight="1" thickBot="1" x14ac:dyDescent="0.3">
      <c r="A315" s="1409"/>
      <c r="B315" s="907" t="s">
        <v>102</v>
      </c>
      <c r="C315" s="993">
        <f>SUM(D315:G315)</f>
        <v>0</v>
      </c>
      <c r="D315" s="994">
        <f>SUM(D310:D314)</f>
        <v>0</v>
      </c>
      <c r="E315" s="994">
        <f>SUM(E310:E314)</f>
        <v>0</v>
      </c>
      <c r="F315" s="994">
        <f>SUM(F310:F314)</f>
        <v>0</v>
      </c>
      <c r="G315" s="995">
        <f>SUM(G310:G314)</f>
        <v>0</v>
      </c>
      <c r="H315" s="993">
        <f>SUM(I315:L315)</f>
        <v>0</v>
      </c>
      <c r="I315" s="994">
        <f>SUM(I310:I314)</f>
        <v>0</v>
      </c>
      <c r="J315" s="994">
        <f>SUM(J310:J314)</f>
        <v>0</v>
      </c>
      <c r="K315" s="994">
        <f>SUM(K310:K314)</f>
        <v>0</v>
      </c>
      <c r="L315" s="995">
        <f>SUM(L310:L314)</f>
        <v>0</v>
      </c>
      <c r="M315" s="993">
        <f>SUM(N315:Q315)</f>
        <v>0</v>
      </c>
      <c r="N315" s="994">
        <f>SUM(N310:N314)</f>
        <v>0</v>
      </c>
      <c r="O315" s="994">
        <f>SUM(O310:O314)</f>
        <v>0</v>
      </c>
      <c r="P315" s="994">
        <f>SUM(P310:P314)</f>
        <v>0</v>
      </c>
      <c r="Q315" s="995">
        <f>SUM(Q310:Q314)</f>
        <v>0</v>
      </c>
      <c r="R315" s="1410"/>
      <c r="S315" s="800"/>
    </row>
    <row r="316" spans="1:19" ht="30.75" customHeight="1" thickBot="1" x14ac:dyDescent="0.3">
      <c r="A316" s="1843" t="s">
        <v>504</v>
      </c>
      <c r="B316" s="1844"/>
      <c r="C316" s="1844"/>
      <c r="D316" s="1844"/>
      <c r="E316" s="1844"/>
      <c r="F316" s="1844"/>
      <c r="G316" s="1844"/>
      <c r="H316" s="1844"/>
      <c r="I316" s="1844"/>
      <c r="J316" s="1844"/>
      <c r="K316" s="1844"/>
      <c r="L316" s="1844"/>
      <c r="M316" s="1844"/>
      <c r="N316" s="1844"/>
      <c r="O316" s="1844"/>
      <c r="P316" s="1844"/>
      <c r="Q316" s="1844"/>
      <c r="R316" s="1845"/>
      <c r="S316" s="1293" t="s">
        <v>364</v>
      </c>
    </row>
    <row r="317" spans="1:19" x14ac:dyDescent="0.25">
      <c r="A317" s="1330">
        <v>1</v>
      </c>
      <c r="B317" s="1052" t="s">
        <v>212</v>
      </c>
      <c r="C317" s="1244">
        <f t="shared" ref="C317:C341" si="70">SUM(D317:G317)</f>
        <v>0</v>
      </c>
      <c r="D317" s="1245">
        <f>SUM(D318:D333)</f>
        <v>0</v>
      </c>
      <c r="E317" s="1245">
        <f>SUM(E318:E333)</f>
        <v>0</v>
      </c>
      <c r="F317" s="1245">
        <f>SUM(F318:F333)</f>
        <v>0</v>
      </c>
      <c r="G317" s="1246">
        <f>SUM(G318:G333)</f>
        <v>0</v>
      </c>
      <c r="H317" s="1244">
        <f>SUM(I317:L317)</f>
        <v>0</v>
      </c>
      <c r="I317" s="1245">
        <f>SUM(I318:I333)</f>
        <v>0</v>
      </c>
      <c r="J317" s="1245">
        <f>SUM(J318:J333)</f>
        <v>0</v>
      </c>
      <c r="K317" s="1245">
        <f>SUM(K318:K333)</f>
        <v>0</v>
      </c>
      <c r="L317" s="1246">
        <f>SUM(L318:L333)</f>
        <v>0</v>
      </c>
      <c r="M317" s="1244">
        <f t="shared" ref="M317:M340" si="71">SUM(N317:Q317)</f>
        <v>0</v>
      </c>
      <c r="N317" s="1245">
        <f>SUM(N318:N333)</f>
        <v>0</v>
      </c>
      <c r="O317" s="1245">
        <f>SUM(O318:O333)</f>
        <v>0</v>
      </c>
      <c r="P317" s="1245">
        <f>SUM(P318:P333)</f>
        <v>0</v>
      </c>
      <c r="Q317" s="1246">
        <f>SUM(Q318:Q333)</f>
        <v>0</v>
      </c>
      <c r="R317" s="1022"/>
      <c r="S317" s="800"/>
    </row>
    <row r="318" spans="1:19" ht="36" x14ac:dyDescent="0.25">
      <c r="A318" s="151" t="s">
        <v>26</v>
      </c>
      <c r="B318" s="1053" t="s">
        <v>505</v>
      </c>
      <c r="C318" s="1247">
        <f t="shared" si="70"/>
        <v>0</v>
      </c>
      <c r="D318" s="1241"/>
      <c r="E318" s="1241"/>
      <c r="F318" s="1241"/>
      <c r="G318" s="1242"/>
      <c r="H318" s="1247">
        <f t="shared" ref="H318:H341" si="72">SUM(I318:L318)</f>
        <v>0</v>
      </c>
      <c r="I318" s="1241"/>
      <c r="J318" s="1241"/>
      <c r="K318" s="1241"/>
      <c r="L318" s="1242"/>
      <c r="M318" s="1247">
        <f t="shared" si="71"/>
        <v>0</v>
      </c>
      <c r="N318" s="1241"/>
      <c r="O318" s="1241"/>
      <c r="P318" s="1241"/>
      <c r="Q318" s="1242"/>
      <c r="R318" s="1023"/>
      <c r="S318" s="800"/>
    </row>
    <row r="319" spans="1:19" ht="24" x14ac:dyDescent="0.25">
      <c r="A319" s="151" t="s">
        <v>27</v>
      </c>
      <c r="B319" s="1053" t="s">
        <v>506</v>
      </c>
      <c r="C319" s="1247">
        <f t="shared" si="70"/>
        <v>0</v>
      </c>
      <c r="D319" s="1241"/>
      <c r="E319" s="1241"/>
      <c r="F319" s="1241"/>
      <c r="G319" s="1242"/>
      <c r="H319" s="1247">
        <v>0</v>
      </c>
      <c r="I319" s="1241"/>
      <c r="J319" s="1241"/>
      <c r="K319" s="1241"/>
      <c r="L319" s="1242"/>
      <c r="M319" s="1247">
        <f t="shared" si="71"/>
        <v>0</v>
      </c>
      <c r="N319" s="1241"/>
      <c r="O319" s="1241"/>
      <c r="P319" s="1241"/>
      <c r="Q319" s="1242"/>
      <c r="R319" s="1023"/>
      <c r="S319" s="800"/>
    </row>
    <row r="320" spans="1:19" ht="36" x14ac:dyDescent="0.25">
      <c r="A320" s="151" t="s">
        <v>28</v>
      </c>
      <c r="B320" s="1053" t="s">
        <v>507</v>
      </c>
      <c r="C320" s="1247">
        <f t="shared" si="70"/>
        <v>0</v>
      </c>
      <c r="D320" s="1241"/>
      <c r="E320" s="1241"/>
      <c r="F320" s="1241"/>
      <c r="G320" s="1242"/>
      <c r="H320" s="1247">
        <f t="shared" si="72"/>
        <v>0</v>
      </c>
      <c r="I320" s="1241"/>
      <c r="J320" s="1241"/>
      <c r="K320" s="1241"/>
      <c r="L320" s="1242"/>
      <c r="M320" s="1247">
        <f t="shared" si="71"/>
        <v>0</v>
      </c>
      <c r="N320" s="1241"/>
      <c r="O320" s="1241"/>
      <c r="P320" s="1241"/>
      <c r="Q320" s="1242"/>
      <c r="R320" s="1023"/>
      <c r="S320" s="800"/>
    </row>
    <row r="321" spans="1:19" ht="48" x14ac:dyDescent="0.25">
      <c r="A321" s="151" t="s">
        <v>29</v>
      </c>
      <c r="B321" s="1053" t="s">
        <v>508</v>
      </c>
      <c r="C321" s="1247">
        <f t="shared" si="70"/>
        <v>0</v>
      </c>
      <c r="D321" s="1241"/>
      <c r="E321" s="1241"/>
      <c r="F321" s="1241"/>
      <c r="G321" s="1242"/>
      <c r="H321" s="1247">
        <f t="shared" si="72"/>
        <v>0</v>
      </c>
      <c r="I321" s="1241"/>
      <c r="J321" s="1241"/>
      <c r="K321" s="1241"/>
      <c r="L321" s="1242"/>
      <c r="M321" s="1247">
        <f t="shared" si="71"/>
        <v>0</v>
      </c>
      <c r="N321" s="1241"/>
      <c r="O321" s="1241"/>
      <c r="P321" s="1241"/>
      <c r="Q321" s="1242"/>
      <c r="R321" s="1023"/>
      <c r="S321" s="800"/>
    </row>
    <row r="322" spans="1:19" ht="48" x14ac:dyDescent="0.25">
      <c r="A322" s="151" t="s">
        <v>30</v>
      </c>
      <c r="B322" s="1053" t="s">
        <v>509</v>
      </c>
      <c r="C322" s="1247">
        <f t="shared" si="70"/>
        <v>0</v>
      </c>
      <c r="D322" s="1241"/>
      <c r="E322" s="1241"/>
      <c r="F322" s="1241"/>
      <c r="G322" s="1242"/>
      <c r="H322" s="1247">
        <f t="shared" si="72"/>
        <v>0</v>
      </c>
      <c r="I322" s="1241"/>
      <c r="J322" s="1241"/>
      <c r="K322" s="1241"/>
      <c r="L322" s="1242"/>
      <c r="M322" s="1247">
        <f t="shared" si="71"/>
        <v>0</v>
      </c>
      <c r="N322" s="1241"/>
      <c r="O322" s="1241"/>
      <c r="P322" s="1241"/>
      <c r="Q322" s="1242"/>
      <c r="R322" s="1023"/>
      <c r="S322" s="800"/>
    </row>
    <row r="323" spans="1:19" ht="24" x14ac:dyDescent="0.25">
      <c r="A323" s="151" t="s">
        <v>495</v>
      </c>
      <c r="B323" s="1053" t="s">
        <v>510</v>
      </c>
      <c r="C323" s="1247">
        <f t="shared" si="70"/>
        <v>0</v>
      </c>
      <c r="D323" s="1241"/>
      <c r="E323" s="1241"/>
      <c r="F323" s="1241"/>
      <c r="G323" s="1242"/>
      <c r="H323" s="1247">
        <f t="shared" si="72"/>
        <v>0</v>
      </c>
      <c r="I323" s="1241"/>
      <c r="J323" s="1241"/>
      <c r="K323" s="1241"/>
      <c r="L323" s="1242"/>
      <c r="M323" s="1247">
        <f t="shared" si="71"/>
        <v>0</v>
      </c>
      <c r="N323" s="1241"/>
      <c r="O323" s="1241"/>
      <c r="P323" s="1241"/>
      <c r="Q323" s="1242"/>
      <c r="R323" s="1023"/>
      <c r="S323" s="800"/>
    </row>
    <row r="324" spans="1:19" ht="36" x14ac:dyDescent="0.25">
      <c r="A324" s="151" t="s">
        <v>396</v>
      </c>
      <c r="B324" s="1053" t="s">
        <v>511</v>
      </c>
      <c r="C324" s="1247">
        <f t="shared" si="70"/>
        <v>0</v>
      </c>
      <c r="D324" s="1241"/>
      <c r="E324" s="1241"/>
      <c r="F324" s="1241"/>
      <c r="G324" s="1242"/>
      <c r="H324" s="1247">
        <f t="shared" si="72"/>
        <v>0</v>
      </c>
      <c r="I324" s="1241"/>
      <c r="J324" s="1241"/>
      <c r="K324" s="1241"/>
      <c r="L324" s="1242"/>
      <c r="M324" s="1247">
        <f t="shared" si="71"/>
        <v>0</v>
      </c>
      <c r="N324" s="1241"/>
      <c r="O324" s="1241"/>
      <c r="P324" s="1241"/>
      <c r="Q324" s="1242"/>
      <c r="R324" s="1023"/>
      <c r="S324" s="800"/>
    </row>
    <row r="325" spans="1:19" ht="24" x14ac:dyDescent="0.25">
      <c r="A325" s="151" t="s">
        <v>526</v>
      </c>
      <c r="B325" s="1053" t="s">
        <v>512</v>
      </c>
      <c r="C325" s="1247">
        <f t="shared" si="70"/>
        <v>0</v>
      </c>
      <c r="D325" s="1241"/>
      <c r="E325" s="1241"/>
      <c r="F325" s="1241"/>
      <c r="G325" s="1242"/>
      <c r="H325" s="1247">
        <f t="shared" si="72"/>
        <v>0</v>
      </c>
      <c r="I325" s="1241"/>
      <c r="J325" s="1241"/>
      <c r="K325" s="1241"/>
      <c r="L325" s="1242"/>
      <c r="M325" s="1247">
        <f t="shared" si="71"/>
        <v>0</v>
      </c>
      <c r="N325" s="1241"/>
      <c r="O325" s="1241"/>
      <c r="P325" s="1241"/>
      <c r="Q325" s="1242"/>
      <c r="R325" s="1023"/>
      <c r="S325" s="800"/>
    </row>
    <row r="326" spans="1:19" ht="24" x14ac:dyDescent="0.25">
      <c r="A326" s="151" t="s">
        <v>527</v>
      </c>
      <c r="B326" s="1053" t="s">
        <v>513</v>
      </c>
      <c r="C326" s="1247">
        <f t="shared" si="70"/>
        <v>0</v>
      </c>
      <c r="D326" s="1241"/>
      <c r="E326" s="1241"/>
      <c r="F326" s="1241"/>
      <c r="G326" s="1242"/>
      <c r="H326" s="1247">
        <f t="shared" si="72"/>
        <v>0</v>
      </c>
      <c r="I326" s="1241"/>
      <c r="J326" s="1241"/>
      <c r="K326" s="1241"/>
      <c r="L326" s="1242"/>
      <c r="M326" s="1247">
        <f t="shared" si="71"/>
        <v>0</v>
      </c>
      <c r="N326" s="1241"/>
      <c r="O326" s="1241"/>
      <c r="P326" s="1241"/>
      <c r="Q326" s="1242"/>
      <c r="R326" s="1023"/>
      <c r="S326" s="800"/>
    </row>
    <row r="327" spans="1:19" ht="24" x14ac:dyDescent="0.25">
      <c r="A327" s="151" t="s">
        <v>528</v>
      </c>
      <c r="B327" s="1053" t="s">
        <v>514</v>
      </c>
      <c r="C327" s="1247">
        <f t="shared" si="70"/>
        <v>0</v>
      </c>
      <c r="D327" s="1241"/>
      <c r="E327" s="1241"/>
      <c r="F327" s="1241"/>
      <c r="G327" s="1242"/>
      <c r="H327" s="1247">
        <f t="shared" si="72"/>
        <v>0</v>
      </c>
      <c r="I327" s="1241"/>
      <c r="J327" s="1241"/>
      <c r="K327" s="1241"/>
      <c r="L327" s="1242"/>
      <c r="M327" s="1247">
        <f t="shared" si="71"/>
        <v>0</v>
      </c>
      <c r="N327" s="1241"/>
      <c r="O327" s="1241"/>
      <c r="P327" s="1241"/>
      <c r="Q327" s="1242"/>
      <c r="R327" s="1023"/>
      <c r="S327" s="800"/>
    </row>
    <row r="328" spans="1:19" ht="24" x14ac:dyDescent="0.25">
      <c r="A328" s="151" t="s">
        <v>529</v>
      </c>
      <c r="B328" s="1053" t="s">
        <v>515</v>
      </c>
      <c r="C328" s="1247">
        <f t="shared" si="70"/>
        <v>0</v>
      </c>
      <c r="D328" s="1241"/>
      <c r="E328" s="1241"/>
      <c r="F328" s="1241"/>
      <c r="G328" s="1242"/>
      <c r="H328" s="1247">
        <f t="shared" si="72"/>
        <v>0</v>
      </c>
      <c r="I328" s="1241"/>
      <c r="J328" s="1241"/>
      <c r="K328" s="1241"/>
      <c r="L328" s="1242"/>
      <c r="M328" s="1247">
        <f t="shared" si="71"/>
        <v>0</v>
      </c>
      <c r="N328" s="1241"/>
      <c r="O328" s="1241"/>
      <c r="P328" s="1241"/>
      <c r="Q328" s="1242"/>
      <c r="R328" s="1023"/>
      <c r="S328" s="800"/>
    </row>
    <row r="329" spans="1:19" ht="48" x14ac:dyDescent="0.25">
      <c r="A329" s="151" t="s">
        <v>530</v>
      </c>
      <c r="B329" s="1053" t="s">
        <v>516</v>
      </c>
      <c r="C329" s="1247">
        <f t="shared" si="70"/>
        <v>0</v>
      </c>
      <c r="D329" s="1241"/>
      <c r="E329" s="1241"/>
      <c r="F329" s="1241"/>
      <c r="G329" s="1242"/>
      <c r="H329" s="1247">
        <f t="shared" si="72"/>
        <v>0</v>
      </c>
      <c r="I329" s="1241"/>
      <c r="J329" s="1241"/>
      <c r="K329" s="1241"/>
      <c r="L329" s="1242"/>
      <c r="M329" s="1247">
        <f t="shared" si="71"/>
        <v>0</v>
      </c>
      <c r="N329" s="1241"/>
      <c r="O329" s="1241"/>
      <c r="P329" s="1241"/>
      <c r="Q329" s="1242"/>
      <c r="R329" s="1023"/>
      <c r="S329" s="800"/>
    </row>
    <row r="330" spans="1:19" ht="48" x14ac:dyDescent="0.25">
      <c r="A330" s="151" t="s">
        <v>531</v>
      </c>
      <c r="B330" s="1053" t="s">
        <v>517</v>
      </c>
      <c r="C330" s="1247">
        <f t="shared" si="70"/>
        <v>0</v>
      </c>
      <c r="D330" s="1241"/>
      <c r="E330" s="1241"/>
      <c r="F330" s="1241"/>
      <c r="G330" s="1242"/>
      <c r="H330" s="1247">
        <v>0</v>
      </c>
      <c r="I330" s="1241"/>
      <c r="J330" s="1241"/>
      <c r="K330" s="1241"/>
      <c r="L330" s="1242"/>
      <c r="M330" s="1247">
        <f t="shared" si="71"/>
        <v>0</v>
      </c>
      <c r="N330" s="1241"/>
      <c r="O330" s="1241"/>
      <c r="P330" s="1241"/>
      <c r="Q330" s="1242"/>
      <c r="R330" s="1023"/>
      <c r="S330" s="800"/>
    </row>
    <row r="331" spans="1:19" ht="48" customHeight="1" x14ac:dyDescent="0.25">
      <c r="A331" s="151" t="s">
        <v>532</v>
      </c>
      <c r="B331" s="1054" t="s">
        <v>518</v>
      </c>
      <c r="C331" s="1247">
        <f t="shared" si="70"/>
        <v>0</v>
      </c>
      <c r="D331" s="1241"/>
      <c r="E331" s="1241"/>
      <c r="F331" s="1241"/>
      <c r="G331" s="1242"/>
      <c r="H331" s="1247">
        <f t="shared" si="72"/>
        <v>0</v>
      </c>
      <c r="I331" s="1241"/>
      <c r="J331" s="1241"/>
      <c r="K331" s="1241"/>
      <c r="L331" s="1242"/>
      <c r="M331" s="1247">
        <f t="shared" si="71"/>
        <v>0</v>
      </c>
      <c r="N331" s="1241"/>
      <c r="O331" s="1241"/>
      <c r="P331" s="1241"/>
      <c r="Q331" s="1242"/>
      <c r="R331" s="1023"/>
      <c r="S331" s="800"/>
    </row>
    <row r="332" spans="1:19" ht="44.25" customHeight="1" x14ac:dyDescent="0.25">
      <c r="A332" s="151" t="s">
        <v>533</v>
      </c>
      <c r="B332" s="1053" t="s">
        <v>519</v>
      </c>
      <c r="C332" s="1247">
        <f t="shared" si="70"/>
        <v>0</v>
      </c>
      <c r="D332" s="1241"/>
      <c r="E332" s="1241"/>
      <c r="F332" s="1241"/>
      <c r="G332" s="1242"/>
      <c r="H332" s="1247">
        <f t="shared" si="72"/>
        <v>0</v>
      </c>
      <c r="I332" s="1241"/>
      <c r="J332" s="1241"/>
      <c r="K332" s="1241"/>
      <c r="L332" s="1242"/>
      <c r="M332" s="1247">
        <f t="shared" si="71"/>
        <v>0</v>
      </c>
      <c r="N332" s="1241"/>
      <c r="O332" s="1241"/>
      <c r="P332" s="1241"/>
      <c r="Q332" s="1242"/>
      <c r="R332" s="1023"/>
      <c r="S332" s="800"/>
    </row>
    <row r="333" spans="1:19" ht="48" customHeight="1" x14ac:dyDescent="0.25">
      <c r="A333" s="151" t="s">
        <v>534</v>
      </c>
      <c r="B333" s="1054" t="s">
        <v>520</v>
      </c>
      <c r="C333" s="1247">
        <f t="shared" si="70"/>
        <v>0</v>
      </c>
      <c r="D333" s="1241"/>
      <c r="E333" s="1241"/>
      <c r="F333" s="1241"/>
      <c r="G333" s="1242"/>
      <c r="H333" s="1247">
        <f t="shared" si="72"/>
        <v>0</v>
      </c>
      <c r="I333" s="1241"/>
      <c r="J333" s="1241"/>
      <c r="K333" s="1241"/>
      <c r="L333" s="1242"/>
      <c r="M333" s="1247">
        <f t="shared" si="71"/>
        <v>0</v>
      </c>
      <c r="N333" s="1241"/>
      <c r="O333" s="1241"/>
      <c r="P333" s="1241"/>
      <c r="Q333" s="1242"/>
      <c r="R333" s="1023"/>
      <c r="S333" s="800"/>
    </row>
    <row r="334" spans="1:19" x14ac:dyDescent="0.25">
      <c r="A334" s="151">
        <v>2</v>
      </c>
      <c r="B334" s="1055" t="s">
        <v>213</v>
      </c>
      <c r="C334" s="1247">
        <f t="shared" si="70"/>
        <v>0</v>
      </c>
      <c r="D334" s="1206">
        <f>SUM(D335:D340)</f>
        <v>0</v>
      </c>
      <c r="E334" s="1206">
        <f>SUM(E335:E340)</f>
        <v>0</v>
      </c>
      <c r="F334" s="1206">
        <f>SUM(F335:F340)</f>
        <v>0</v>
      </c>
      <c r="G334" s="1207">
        <f>SUM(G335:G340)</f>
        <v>0</v>
      </c>
      <c r="H334" s="1247">
        <f t="shared" si="72"/>
        <v>0</v>
      </c>
      <c r="I334" s="1206">
        <f t="shared" ref="I334:Q334" si="73">SUM(I335:I340)</f>
        <v>0</v>
      </c>
      <c r="J334" s="1206">
        <f t="shared" si="73"/>
        <v>0</v>
      </c>
      <c r="K334" s="1206">
        <f t="shared" si="73"/>
        <v>0</v>
      </c>
      <c r="L334" s="1207">
        <f t="shared" si="73"/>
        <v>0</v>
      </c>
      <c r="M334" s="1247">
        <f t="shared" si="71"/>
        <v>0</v>
      </c>
      <c r="N334" s="1206">
        <f t="shared" si="73"/>
        <v>0</v>
      </c>
      <c r="O334" s="1206">
        <f t="shared" si="73"/>
        <v>0</v>
      </c>
      <c r="P334" s="1206">
        <f t="shared" si="73"/>
        <v>0</v>
      </c>
      <c r="Q334" s="1207">
        <f t="shared" si="73"/>
        <v>0</v>
      </c>
      <c r="R334" s="1023"/>
      <c r="S334" s="800"/>
    </row>
    <row r="335" spans="1:19" ht="38.25" customHeight="1" x14ac:dyDescent="0.25">
      <c r="A335" s="151" t="s">
        <v>34</v>
      </c>
      <c r="B335" s="1053" t="s">
        <v>521</v>
      </c>
      <c r="C335" s="1247">
        <f t="shared" si="70"/>
        <v>0</v>
      </c>
      <c r="D335" s="1241"/>
      <c r="E335" s="1241"/>
      <c r="F335" s="1241"/>
      <c r="G335" s="1242"/>
      <c r="H335" s="1247">
        <f t="shared" si="72"/>
        <v>0</v>
      </c>
      <c r="I335" s="1241"/>
      <c r="J335" s="1241"/>
      <c r="K335" s="1241"/>
      <c r="L335" s="1242"/>
      <c r="M335" s="1247">
        <f t="shared" si="71"/>
        <v>0</v>
      </c>
      <c r="N335" s="1241"/>
      <c r="O335" s="1241"/>
      <c r="P335" s="1241"/>
      <c r="Q335" s="1242"/>
      <c r="R335" s="1023"/>
      <c r="S335" s="800"/>
    </row>
    <row r="336" spans="1:19" ht="48.75" customHeight="1" x14ac:dyDescent="0.25">
      <c r="A336" s="151" t="s">
        <v>115</v>
      </c>
      <c r="B336" s="1053" t="s">
        <v>519</v>
      </c>
      <c r="C336" s="1247">
        <f t="shared" si="70"/>
        <v>0</v>
      </c>
      <c r="D336" s="1241"/>
      <c r="E336" s="1241"/>
      <c r="F336" s="1241"/>
      <c r="G336" s="1242"/>
      <c r="H336" s="1247">
        <f t="shared" si="72"/>
        <v>0</v>
      </c>
      <c r="I336" s="1241"/>
      <c r="J336" s="1241"/>
      <c r="K336" s="1241"/>
      <c r="L336" s="1242"/>
      <c r="M336" s="1247">
        <f t="shared" si="71"/>
        <v>0</v>
      </c>
      <c r="N336" s="1241"/>
      <c r="O336" s="1241"/>
      <c r="P336" s="1241"/>
      <c r="Q336" s="1242"/>
      <c r="R336" s="1023"/>
      <c r="S336" s="800"/>
    </row>
    <row r="337" spans="1:19" ht="24" x14ac:dyDescent="0.25">
      <c r="A337" s="151" t="s">
        <v>116</v>
      </c>
      <c r="B337" s="1053" t="s">
        <v>522</v>
      </c>
      <c r="C337" s="1247">
        <f t="shared" si="70"/>
        <v>0</v>
      </c>
      <c r="D337" s="1241"/>
      <c r="E337" s="1241"/>
      <c r="F337" s="1241"/>
      <c r="G337" s="1242"/>
      <c r="H337" s="1247">
        <f t="shared" si="72"/>
        <v>0</v>
      </c>
      <c r="I337" s="1241"/>
      <c r="J337" s="1241"/>
      <c r="K337" s="1241"/>
      <c r="L337" s="1242"/>
      <c r="M337" s="1247">
        <f t="shared" si="71"/>
        <v>0</v>
      </c>
      <c r="N337" s="1241"/>
      <c r="O337" s="1241"/>
      <c r="P337" s="1241"/>
      <c r="Q337" s="1242"/>
      <c r="R337" s="1023"/>
      <c r="S337" s="800"/>
    </row>
    <row r="338" spans="1:19" ht="24" x14ac:dyDescent="0.25">
      <c r="A338" s="1534" t="s">
        <v>401</v>
      </c>
      <c r="B338" s="1053" t="s">
        <v>523</v>
      </c>
      <c r="C338" s="1247">
        <f t="shared" si="70"/>
        <v>0</v>
      </c>
      <c r="D338" s="1241"/>
      <c r="E338" s="1241"/>
      <c r="F338" s="1241"/>
      <c r="G338" s="1242"/>
      <c r="H338" s="1247">
        <f t="shared" si="72"/>
        <v>0</v>
      </c>
      <c r="I338" s="1241"/>
      <c r="J338" s="1241"/>
      <c r="K338" s="1241"/>
      <c r="L338" s="1242"/>
      <c r="M338" s="1247">
        <f t="shared" si="71"/>
        <v>0</v>
      </c>
      <c r="N338" s="1241"/>
      <c r="O338" s="1241"/>
      <c r="P338" s="1241"/>
      <c r="Q338" s="1242"/>
      <c r="R338" s="1023"/>
      <c r="S338" s="800"/>
    </row>
    <row r="339" spans="1:19" ht="24" x14ac:dyDescent="0.25">
      <c r="A339" s="151" t="s">
        <v>402</v>
      </c>
      <c r="B339" s="1053" t="s">
        <v>524</v>
      </c>
      <c r="C339" s="1247">
        <f t="shared" si="70"/>
        <v>0</v>
      </c>
      <c r="D339" s="1241"/>
      <c r="E339" s="1241"/>
      <c r="F339" s="1241"/>
      <c r="G339" s="1242"/>
      <c r="H339" s="1247">
        <f t="shared" si="72"/>
        <v>0</v>
      </c>
      <c r="I339" s="1241"/>
      <c r="J339" s="1241"/>
      <c r="K339" s="1241"/>
      <c r="L339" s="1242"/>
      <c r="M339" s="1247">
        <f t="shared" si="71"/>
        <v>0</v>
      </c>
      <c r="N339" s="1241"/>
      <c r="O339" s="1241"/>
      <c r="P339" s="1241"/>
      <c r="Q339" s="1242"/>
      <c r="R339" s="1023"/>
      <c r="S339" s="800"/>
    </row>
    <row r="340" spans="1:19" ht="24" x14ac:dyDescent="0.25">
      <c r="A340" s="151" t="s">
        <v>403</v>
      </c>
      <c r="B340" s="1053" t="s">
        <v>525</v>
      </c>
      <c r="C340" s="1247">
        <f t="shared" si="70"/>
        <v>0</v>
      </c>
      <c r="D340" s="1241"/>
      <c r="E340" s="1241"/>
      <c r="F340" s="1241"/>
      <c r="G340" s="1242"/>
      <c r="H340" s="1247">
        <f t="shared" si="72"/>
        <v>0</v>
      </c>
      <c r="I340" s="1241"/>
      <c r="J340" s="1241"/>
      <c r="K340" s="1241"/>
      <c r="L340" s="1242"/>
      <c r="M340" s="1247">
        <f t="shared" si="71"/>
        <v>0</v>
      </c>
      <c r="N340" s="1241"/>
      <c r="O340" s="1241"/>
      <c r="P340" s="1241"/>
      <c r="Q340" s="1242"/>
      <c r="R340" s="1023"/>
      <c r="S340" s="800"/>
    </row>
    <row r="341" spans="1:19" ht="24" customHeight="1" thickBot="1" x14ac:dyDescent="0.3">
      <c r="A341" s="1409"/>
      <c r="B341" s="907" t="s">
        <v>102</v>
      </c>
      <c r="C341" s="993">
        <f t="shared" si="70"/>
        <v>0</v>
      </c>
      <c r="D341" s="994">
        <f>D317+D334</f>
        <v>0</v>
      </c>
      <c r="E341" s="994">
        <f>E317+E334</f>
        <v>0</v>
      </c>
      <c r="F341" s="994">
        <f>F317+F334</f>
        <v>0</v>
      </c>
      <c r="G341" s="995">
        <f>G317+G334</f>
        <v>0</v>
      </c>
      <c r="H341" s="993">
        <f t="shared" si="72"/>
        <v>0</v>
      </c>
      <c r="I341" s="994">
        <f>I317+I334</f>
        <v>0</v>
      </c>
      <c r="J341" s="994">
        <f>J317+J334</f>
        <v>0</v>
      </c>
      <c r="K341" s="994">
        <f>K317+K334</f>
        <v>0</v>
      </c>
      <c r="L341" s="995">
        <f>L317+L334</f>
        <v>0</v>
      </c>
      <c r="M341" s="993">
        <f>SUM(N341:Q341)</f>
        <v>0</v>
      </c>
      <c r="N341" s="994">
        <f>N317+N334</f>
        <v>0</v>
      </c>
      <c r="O341" s="994">
        <f>O317+O334</f>
        <v>0</v>
      </c>
      <c r="P341" s="994">
        <f>P317+P334</f>
        <v>0</v>
      </c>
      <c r="Q341" s="995">
        <f>Q317+Q334</f>
        <v>0</v>
      </c>
      <c r="R341" s="1408"/>
      <c r="S341" s="800"/>
    </row>
    <row r="342" spans="1:19" ht="32.25" customHeight="1" thickBot="1" x14ac:dyDescent="0.3">
      <c r="A342" s="1050"/>
      <c r="B342" s="1051" t="s">
        <v>155</v>
      </c>
      <c r="C342" s="1255">
        <f>SUM(D342:G342)</f>
        <v>540748.69999999995</v>
      </c>
      <c r="D342" s="1255">
        <f>D19+D81+D119+D127+D137+D144+D168+D195+D208+D225+D235+D255+D263+D284+D288+D292+D300+D308+D315+D341</f>
        <v>249236.19999999998</v>
      </c>
      <c r="E342" s="1255">
        <f>E19+E81+E119+E127+E137+E144+E168+E195+E208+E225+E235+E255+E263+E284+E288+E292+E300+E308+E315+E341</f>
        <v>254651.33000000007</v>
      </c>
      <c r="F342" s="1255">
        <f>F19+F81+F119+F127+F137+F144+F168+F195+F208+F225+F235+F255+F263+F284+F288+F292+F300+F308+F315+F341</f>
        <v>36021.599999999999</v>
      </c>
      <c r="G342" s="1255">
        <f>G19+G81+G119+G127+G137+G144+G168+G195+G208+G225+G235+G255+G263+G284+G288+G292+G300+G308+G315+G341</f>
        <v>839.57</v>
      </c>
      <c r="H342" s="1255">
        <f>SUM(I342:L342)</f>
        <v>550225.85</v>
      </c>
      <c r="I342" s="1255">
        <f>I19+I81+I119+I127+I137+I144+I168+I195+I208+I225+I235+I255+I263+I284+I288+I292+I300+I308+I315+I341</f>
        <v>260710.30999999991</v>
      </c>
      <c r="J342" s="1255">
        <f>J19+J81+J119+J127+J137+J144+J168+J195+J208+J225+J235+J255+J263+J284+J288+J292+J300+J308+J315+J341</f>
        <v>252017.83000000005</v>
      </c>
      <c r="K342" s="1255">
        <f>K19+K81+K119+K127+K137+K144+K168+K195+K208+K225+K235+K255+K263+K284+K288+K292+K300+K308+K315+K341</f>
        <v>37497.71</v>
      </c>
      <c r="L342" s="1255">
        <f>L19+L81+L119+L127+L137+L144+L168+L195+L208+L225+L235+L255+L263+L284+L288+L292+L300+L308+L315+L341</f>
        <v>0</v>
      </c>
      <c r="M342" s="1255">
        <f>SUM(N342:Q342)</f>
        <v>143082.51999999999</v>
      </c>
      <c r="N342" s="1255">
        <f>N19+N81+N119+N127+N137+N144+N168+N195+N208+N225+N235+N255+N263+N284+N288+N292+N300+N308+N315+N341</f>
        <v>100206.02</v>
      </c>
      <c r="O342" s="1255">
        <f>O19+O81+O119+O127+O137+O144+O168+O195+O208+O225+O235+O255+O263+O284+O288+O292+O300+O308+O315+O341</f>
        <v>39254.020000000004</v>
      </c>
      <c r="P342" s="1255">
        <f>P19+P81+P119+P127+P137+P144+P168+P195+P208+P225+P235+P255+P263+P284+P288+P292+P300+P308+P315+P341</f>
        <v>3023.6800000000003</v>
      </c>
      <c r="Q342" s="1255">
        <f>Q19+Q81+Q119+Q127+Q137+Q144+Q168+Q195+Q208+Q225+Q235+Q255+Q263+Q284+Q288+Q292+Q300+Q308+Q315+Q341</f>
        <v>598.79999999999995</v>
      </c>
      <c r="R342" s="1056">
        <f>M342/C342*100</f>
        <v>26.46007655681835</v>
      </c>
      <c r="S342" s="800"/>
    </row>
    <row r="343" spans="1:19" ht="20.25" x14ac:dyDescent="0.3">
      <c r="C343" s="634"/>
      <c r="D343" s="621"/>
      <c r="E343" s="621"/>
      <c r="F343" s="621"/>
      <c r="G343" s="621"/>
      <c r="H343" s="621"/>
      <c r="I343" s="621"/>
      <c r="J343" s="621"/>
      <c r="K343" s="621"/>
      <c r="L343" s="621"/>
      <c r="M343" s="621"/>
      <c r="N343" s="621"/>
      <c r="O343" s="621"/>
      <c r="P343" s="621"/>
      <c r="Q343" s="621"/>
      <c r="R343" s="621"/>
      <c r="S343" s="800"/>
    </row>
    <row r="344" spans="1:19" ht="21" thickBot="1" x14ac:dyDescent="0.35">
      <c r="B344" t="s">
        <v>713</v>
      </c>
      <c r="C344" s="634"/>
      <c r="D344" s="621"/>
      <c r="E344" s="621"/>
      <c r="F344" s="621"/>
      <c r="G344" s="621"/>
      <c r="H344" s="621"/>
      <c r="I344" s="621"/>
      <c r="J344" s="621"/>
      <c r="K344" s="621"/>
      <c r="L344" s="621"/>
      <c r="M344" s="621"/>
      <c r="N344" s="621"/>
      <c r="O344" s="621"/>
      <c r="P344" s="621"/>
      <c r="Q344" s="621"/>
      <c r="R344" s="621"/>
      <c r="S344" s="800"/>
    </row>
    <row r="345" spans="1:19" x14ac:dyDescent="0.25">
      <c r="B345" s="880" t="s">
        <v>710</v>
      </c>
      <c r="C345" s="1388">
        <f>D345+E345+F345+G345</f>
        <v>0</v>
      </c>
      <c r="D345" s="1390"/>
      <c r="E345" s="1389">
        <f>E255</f>
        <v>0</v>
      </c>
      <c r="F345" s="1390"/>
      <c r="G345" s="1391"/>
      <c r="H345" s="1388">
        <f>I345+J345+K345+L345</f>
        <v>0</v>
      </c>
      <c r="I345" s="1390"/>
      <c r="J345" s="1389">
        <f>J255</f>
        <v>0</v>
      </c>
      <c r="K345" s="1389">
        <f>K255</f>
        <v>0</v>
      </c>
      <c r="L345" s="1397">
        <f>L255</f>
        <v>0</v>
      </c>
      <c r="M345" s="1388">
        <f>N345+O345+P345+Q345</f>
        <v>0</v>
      </c>
      <c r="N345" s="1389"/>
      <c r="O345" s="1389">
        <f>O255</f>
        <v>0</v>
      </c>
      <c r="P345" s="1389">
        <f>P255</f>
        <v>0</v>
      </c>
      <c r="Q345" s="1390"/>
      <c r="R345" s="1391"/>
    </row>
    <row r="346" spans="1:19" x14ac:dyDescent="0.25">
      <c r="B346" s="881" t="s">
        <v>711</v>
      </c>
      <c r="C346" s="1392" t="e">
        <f>D346+E346+F346+G346</f>
        <v>#REF!</v>
      </c>
      <c r="D346" s="1386"/>
      <c r="E346" s="1386"/>
      <c r="F346" s="1387" t="e">
        <f>#REF!</f>
        <v>#REF!</v>
      </c>
      <c r="G346" s="1393"/>
      <c r="H346" s="1392" t="e">
        <f>I346+J346+K346+L346</f>
        <v>#REF!</v>
      </c>
      <c r="I346" s="1386"/>
      <c r="J346" s="1386"/>
      <c r="K346" s="1387" t="e">
        <f>#REF!</f>
        <v>#REF!</v>
      </c>
      <c r="L346" s="1393"/>
      <c r="M346" s="1392" t="e">
        <f>N346+O346+P346+Q346</f>
        <v>#REF!</v>
      </c>
      <c r="N346" s="1386"/>
      <c r="O346" s="1386"/>
      <c r="P346" s="1387" t="e">
        <f>#REF!</f>
        <v>#REF!</v>
      </c>
      <c r="Q346" s="1386"/>
      <c r="R346" s="1393"/>
    </row>
    <row r="347" spans="1:19" ht="33.75" customHeight="1" x14ac:dyDescent="0.25">
      <c r="B347" s="1398" t="s">
        <v>712</v>
      </c>
      <c r="C347" s="1400" t="e">
        <f>D347+E347+F347+G347</f>
        <v>#REF!</v>
      </c>
      <c r="D347" s="1401">
        <f t="shared" ref="D347:R347" si="74">D342-D345-D346</f>
        <v>249236.19999999998</v>
      </c>
      <c r="E347" s="1401">
        <f>E342-E345-E346</f>
        <v>254651.33000000007</v>
      </c>
      <c r="F347" s="1401" t="e">
        <f t="shared" si="74"/>
        <v>#REF!</v>
      </c>
      <c r="G347" s="1402">
        <f t="shared" si="74"/>
        <v>839.57</v>
      </c>
      <c r="H347" s="1400">
        <f>I347+J347+L347</f>
        <v>512728.13999999996</v>
      </c>
      <c r="I347" s="1401">
        <f t="shared" si="74"/>
        <v>260710.30999999991</v>
      </c>
      <c r="J347" s="1401">
        <f t="shared" si="74"/>
        <v>252017.83000000005</v>
      </c>
      <c r="K347" s="1401" t="e">
        <f t="shared" si="74"/>
        <v>#REF!</v>
      </c>
      <c r="L347" s="1402">
        <f t="shared" si="74"/>
        <v>0</v>
      </c>
      <c r="M347" s="1400" t="e">
        <f t="shared" si="74"/>
        <v>#REF!</v>
      </c>
      <c r="N347" s="1401">
        <f t="shared" si="74"/>
        <v>100206.02</v>
      </c>
      <c r="O347" s="1401">
        <f t="shared" si="74"/>
        <v>39254.020000000004</v>
      </c>
      <c r="P347" s="1401" t="e">
        <f t="shared" si="74"/>
        <v>#REF!</v>
      </c>
      <c r="Q347" s="1401">
        <f t="shared" si="74"/>
        <v>598.79999999999995</v>
      </c>
      <c r="R347" s="1402">
        <f t="shared" si="74"/>
        <v>26.46007655681835</v>
      </c>
    </row>
    <row r="348" spans="1:19" ht="15.75" thickBot="1" x14ac:dyDescent="0.3">
      <c r="B348" s="1399"/>
      <c r="C348" s="1394"/>
      <c r="D348" s="1395"/>
      <c r="E348" s="1395"/>
      <c r="F348" s="1395"/>
      <c r="G348" s="1396"/>
      <c r="H348" s="1394"/>
      <c r="I348" s="1395"/>
      <c r="J348" s="1395"/>
      <c r="K348" s="1395"/>
      <c r="L348" s="1396"/>
      <c r="M348" s="1394"/>
      <c r="N348" s="1395"/>
      <c r="O348" s="1395"/>
      <c r="P348" s="1395"/>
      <c r="Q348" s="1395"/>
      <c r="R348" s="1396"/>
    </row>
  </sheetData>
  <mergeCells count="30">
    <mergeCell ref="A309:R309"/>
    <mergeCell ref="A316:R316"/>
    <mergeCell ref="A256:R256"/>
    <mergeCell ref="A264:R264"/>
    <mergeCell ref="A285:R285"/>
    <mergeCell ref="A289:R289"/>
    <mergeCell ref="A293:R293"/>
    <mergeCell ref="A301:R301"/>
    <mergeCell ref="A236:R236"/>
    <mergeCell ref="A8:R8"/>
    <mergeCell ref="A20:R20"/>
    <mergeCell ref="A82:R82"/>
    <mergeCell ref="A120:R120"/>
    <mergeCell ref="A128:R128"/>
    <mergeCell ref="A138:R138"/>
    <mergeCell ref="A145:R145"/>
    <mergeCell ref="A169:R169"/>
    <mergeCell ref="A196:R196"/>
    <mergeCell ref="A209:R209"/>
    <mergeCell ref="A226:R226"/>
    <mergeCell ref="A1:R1"/>
    <mergeCell ref="A2:R2"/>
    <mergeCell ref="G3:J3"/>
    <mergeCell ref="A5:A7"/>
    <mergeCell ref="C5:L5"/>
    <mergeCell ref="M5:Q5"/>
    <mergeCell ref="R5:R7"/>
    <mergeCell ref="C6:G6"/>
    <mergeCell ref="H6:L6"/>
    <mergeCell ref="N6:Q6"/>
  </mergeCells>
  <pageMargins left="0.7" right="0.7" top="0.75" bottom="0.75" header="0.3" footer="0.3"/>
  <pageSetup paperSize="9" scale="50" orientation="landscape" r:id="rId1"/>
  <rowBreaks count="2" manualBreakCount="2">
    <brk id="31" min="2" max="18" man="1"/>
    <brk id="53" min="2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CC"/>
  </sheetPr>
  <dimension ref="A1:T352"/>
  <sheetViews>
    <sheetView view="pageBreakPreview" zoomScaleNormal="90" zoomScaleSheetLayoutView="100" workbookViewId="0">
      <pane ySplit="7" topLeftCell="A144" activePane="bottomLeft" state="frozen"/>
      <selection pane="bottomLeft" activeCell="S144" sqref="S144"/>
    </sheetView>
  </sheetViews>
  <sheetFormatPr defaultRowHeight="15" x14ac:dyDescent="0.25"/>
  <cols>
    <col min="1" max="1" width="4.85546875" customWidth="1"/>
    <col min="2" max="2" width="31.140625" customWidth="1"/>
    <col min="3" max="3" width="12.28515625" customWidth="1"/>
    <col min="4" max="4" width="12.85546875" bestFit="1" customWidth="1"/>
    <col min="5" max="5" width="12.28515625" customWidth="1"/>
    <col min="6" max="6" width="11.42578125" customWidth="1"/>
    <col min="7" max="7" width="10.28515625" customWidth="1"/>
    <col min="8" max="8" width="13.42578125" customWidth="1"/>
    <col min="9" max="9" width="13.85546875" customWidth="1"/>
    <col min="10" max="10" width="11.85546875" customWidth="1"/>
    <col min="11" max="11" width="10.42578125" customWidth="1"/>
    <col min="12" max="12" width="8.42578125" customWidth="1"/>
    <col min="13" max="13" width="12.28515625" customWidth="1"/>
    <col min="14" max="14" width="12.5703125" customWidth="1"/>
    <col min="15" max="15" width="12.28515625" customWidth="1"/>
    <col min="16" max="16" width="10.42578125" customWidth="1"/>
    <col min="17" max="17" width="8.5703125" customWidth="1"/>
    <col min="18" max="18" width="10.5703125" customWidth="1"/>
    <col min="19" max="19" width="9.28515625" customWidth="1"/>
  </cols>
  <sheetData>
    <row r="1" spans="1:19" ht="15.75" x14ac:dyDescent="0.25">
      <c r="A1" s="1876" t="s">
        <v>14</v>
      </c>
      <c r="B1" s="1876"/>
      <c r="C1" s="1876"/>
      <c r="D1" s="1876"/>
      <c r="E1" s="1876"/>
      <c r="F1" s="1876"/>
      <c r="G1" s="1876"/>
      <c r="H1" s="1876"/>
      <c r="I1" s="1876"/>
      <c r="J1" s="1876"/>
      <c r="K1" s="1876"/>
      <c r="L1" s="1876"/>
      <c r="M1" s="1876"/>
      <c r="N1" s="1876"/>
      <c r="O1" s="1876"/>
      <c r="P1" s="1876"/>
      <c r="Q1" s="1876"/>
      <c r="R1" s="1876"/>
    </row>
    <row r="2" spans="1:19" ht="15.75" x14ac:dyDescent="0.25">
      <c r="A2" s="1876" t="s">
        <v>15</v>
      </c>
      <c r="B2" s="1876"/>
      <c r="C2" s="1876"/>
      <c r="D2" s="1876"/>
      <c r="E2" s="1876"/>
      <c r="F2" s="1876"/>
      <c r="G2" s="1876"/>
      <c r="H2" s="1876"/>
      <c r="I2" s="1876"/>
      <c r="J2" s="1876"/>
      <c r="K2" s="1876"/>
      <c r="L2" s="1876"/>
      <c r="M2" s="1876"/>
      <c r="N2" s="1876"/>
      <c r="O2" s="1876"/>
      <c r="P2" s="1876"/>
      <c r="Q2" s="1876"/>
      <c r="R2" s="1876"/>
    </row>
    <row r="3" spans="1:19" ht="15.75" x14ac:dyDescent="0.25">
      <c r="A3" s="1596"/>
      <c r="B3" s="1596"/>
      <c r="C3" s="1596"/>
      <c r="D3" s="1596"/>
      <c r="E3" s="1596"/>
      <c r="F3" s="1596"/>
      <c r="G3" s="1876" t="s">
        <v>859</v>
      </c>
      <c r="H3" s="1877"/>
      <c r="I3" s="1877"/>
      <c r="J3" s="1877"/>
      <c r="K3" s="1596"/>
      <c r="L3" s="1596"/>
      <c r="M3" s="1596"/>
      <c r="N3" s="1596"/>
      <c r="O3" s="1596"/>
      <c r="P3" s="1596"/>
      <c r="Q3" s="1596"/>
      <c r="R3" s="1596"/>
    </row>
    <row r="4" spans="1:19" ht="15.75" thickBot="1" x14ac:dyDescent="0.3"/>
    <row r="5" spans="1:19" ht="15.75" thickBot="1" x14ac:dyDescent="0.3">
      <c r="A5" s="1878" t="s">
        <v>0</v>
      </c>
      <c r="B5" s="296" t="s">
        <v>1</v>
      </c>
      <c r="C5" s="1880" t="s">
        <v>4</v>
      </c>
      <c r="D5" s="1880"/>
      <c r="E5" s="1880"/>
      <c r="F5" s="1880"/>
      <c r="G5" s="1880"/>
      <c r="H5" s="1880"/>
      <c r="I5" s="1880"/>
      <c r="J5" s="1880"/>
      <c r="K5" s="1880"/>
      <c r="L5" s="1880"/>
      <c r="M5" s="1881" t="s">
        <v>5</v>
      </c>
      <c r="N5" s="1880"/>
      <c r="O5" s="1880"/>
      <c r="P5" s="1880"/>
      <c r="Q5" s="1880"/>
      <c r="R5" s="1882" t="s">
        <v>13</v>
      </c>
    </row>
    <row r="6" spans="1:19" ht="15.75" thickBot="1" x14ac:dyDescent="0.3">
      <c r="A6" s="1879"/>
      <c r="B6" s="1" t="s">
        <v>2</v>
      </c>
      <c r="C6" s="1884" t="s">
        <v>6</v>
      </c>
      <c r="D6" s="1885"/>
      <c r="E6" s="1885"/>
      <c r="F6" s="1885"/>
      <c r="G6" s="1886"/>
      <c r="H6" s="1884" t="s">
        <v>7</v>
      </c>
      <c r="I6" s="1885"/>
      <c r="J6" s="1885"/>
      <c r="K6" s="1885"/>
      <c r="L6" s="1881"/>
      <c r="M6" s="88"/>
      <c r="N6" s="1880" t="s">
        <v>9</v>
      </c>
      <c r="O6" s="1880"/>
      <c r="P6" s="1880"/>
      <c r="Q6" s="1880"/>
      <c r="R6" s="1883"/>
    </row>
    <row r="7" spans="1:19" ht="15.75" thickBot="1" x14ac:dyDescent="0.3">
      <c r="A7" s="1879"/>
      <c r="B7" s="1" t="s">
        <v>3</v>
      </c>
      <c r="C7" s="256" t="s">
        <v>8</v>
      </c>
      <c r="D7" s="293" t="s">
        <v>10</v>
      </c>
      <c r="E7" s="293" t="s">
        <v>11</v>
      </c>
      <c r="F7" s="1597" t="s">
        <v>12</v>
      </c>
      <c r="G7" s="295" t="s">
        <v>226</v>
      </c>
      <c r="H7" s="295" t="s">
        <v>8</v>
      </c>
      <c r="I7" s="293" t="s">
        <v>10</v>
      </c>
      <c r="J7" s="293" t="s">
        <v>11</v>
      </c>
      <c r="K7" s="296" t="s">
        <v>12</v>
      </c>
      <c r="L7" s="1598" t="s">
        <v>226</v>
      </c>
      <c r="M7" s="295" t="s">
        <v>8</v>
      </c>
      <c r="N7" s="293" t="s">
        <v>10</v>
      </c>
      <c r="O7" s="293" t="s">
        <v>11</v>
      </c>
      <c r="P7" s="296" t="s">
        <v>12</v>
      </c>
      <c r="Q7" s="298" t="s">
        <v>226</v>
      </c>
      <c r="R7" s="1883"/>
    </row>
    <row r="8" spans="1:19" ht="30" customHeight="1" thickBot="1" x14ac:dyDescent="0.3">
      <c r="A8" s="1860" t="s">
        <v>450</v>
      </c>
      <c r="B8" s="1861"/>
      <c r="C8" s="1861"/>
      <c r="D8" s="1861"/>
      <c r="E8" s="1861"/>
      <c r="F8" s="1861"/>
      <c r="G8" s="1861"/>
      <c r="H8" s="1861"/>
      <c r="I8" s="1861"/>
      <c r="J8" s="1861"/>
      <c r="K8" s="1861"/>
      <c r="L8" s="1861"/>
      <c r="M8" s="1861"/>
      <c r="N8" s="1861"/>
      <c r="O8" s="1861"/>
      <c r="P8" s="1861"/>
      <c r="Q8" s="1861"/>
      <c r="R8" s="1862"/>
      <c r="S8" s="1293"/>
    </row>
    <row r="9" spans="1:19" ht="25.5" thickBot="1" x14ac:dyDescent="0.3">
      <c r="A9" s="1413">
        <v>1</v>
      </c>
      <c r="B9" s="885" t="s">
        <v>198</v>
      </c>
      <c r="C9" s="1325">
        <f>SUM(C11:C13)</f>
        <v>0</v>
      </c>
      <c r="D9" s="1326">
        <f>SUM(D11:D13)</f>
        <v>0</v>
      </c>
      <c r="E9" s="1326">
        <f>E10+E11+E12+E13</f>
        <v>0</v>
      </c>
      <c r="F9" s="1326">
        <f>F10+F11+F12+F13</f>
        <v>0</v>
      </c>
      <c r="G9" s="1327">
        <v>0</v>
      </c>
      <c r="H9" s="1328">
        <f>SUM(H11:H13)</f>
        <v>0</v>
      </c>
      <c r="I9" s="1326">
        <f>SUM(I11:I13)</f>
        <v>0</v>
      </c>
      <c r="J9" s="1326">
        <f>J10+J11+J12+J13</f>
        <v>0</v>
      </c>
      <c r="K9" s="1326">
        <f>K10+K11+K12+K13</f>
        <v>0</v>
      </c>
      <c r="L9" s="1329">
        <v>0</v>
      </c>
      <c r="M9" s="1325">
        <f>SUM(M11:M13)</f>
        <v>0</v>
      </c>
      <c r="N9" s="1326">
        <f>SUM(N11:N13)</f>
        <v>0</v>
      </c>
      <c r="O9" s="1326">
        <f>O10+O11+O12+O13</f>
        <v>0</v>
      </c>
      <c r="P9" s="1326">
        <f>P10+P11+P12+P13</f>
        <v>0</v>
      </c>
      <c r="Q9" s="1327">
        <v>0</v>
      </c>
      <c r="R9" s="880"/>
      <c r="S9" s="1293" t="s">
        <v>364</v>
      </c>
    </row>
    <row r="10" spans="1:19" x14ac:dyDescent="0.25">
      <c r="A10" s="1413" t="s">
        <v>26</v>
      </c>
      <c r="B10" s="886" t="s">
        <v>197</v>
      </c>
      <c r="C10" s="1059">
        <f>D10+E10+F10+G10</f>
        <v>0</v>
      </c>
      <c r="D10" s="794"/>
      <c r="E10" s="794"/>
      <c r="F10" s="794"/>
      <c r="G10" s="1071"/>
      <c r="H10" s="1061">
        <f>I10+J10+K10+L10</f>
        <v>0</v>
      </c>
      <c r="I10" s="794"/>
      <c r="J10" s="794"/>
      <c r="K10" s="794"/>
      <c r="L10" s="1072"/>
      <c r="M10" s="1059">
        <f>N10+O10+P10</f>
        <v>0</v>
      </c>
      <c r="N10" s="794"/>
      <c r="O10" s="794"/>
      <c r="P10" s="794"/>
      <c r="Q10" s="1071"/>
      <c r="R10" s="801"/>
      <c r="S10" s="800"/>
    </row>
    <row r="11" spans="1:19" ht="24.75" x14ac:dyDescent="0.25">
      <c r="A11" s="1414" t="s">
        <v>27</v>
      </c>
      <c r="B11" s="886" t="s">
        <v>296</v>
      </c>
      <c r="C11" s="1059">
        <f>D11+E11+F11+G11</f>
        <v>0</v>
      </c>
      <c r="D11" s="794"/>
      <c r="E11" s="794"/>
      <c r="F11" s="794"/>
      <c r="G11" s="1071"/>
      <c r="H11" s="1061">
        <f>I11+J11+K11+L11</f>
        <v>0</v>
      </c>
      <c r="I11" s="794"/>
      <c r="J11" s="794"/>
      <c r="K11" s="794"/>
      <c r="L11" s="1072"/>
      <c r="M11" s="1059">
        <f>N11+O11+P11</f>
        <v>0</v>
      </c>
      <c r="N11" s="794"/>
      <c r="O11" s="794"/>
      <c r="P11" s="794"/>
      <c r="Q11" s="1073"/>
      <c r="R11" s="802"/>
      <c r="S11" s="800"/>
    </row>
    <row r="12" spans="1:19" ht="24.75" x14ac:dyDescent="0.25">
      <c r="A12" s="1415" t="s">
        <v>28</v>
      </c>
      <c r="B12" s="886" t="s">
        <v>297</v>
      </c>
      <c r="C12" s="1059">
        <f>D12+E12+F12+G12</f>
        <v>0</v>
      </c>
      <c r="D12" s="794"/>
      <c r="E12" s="794"/>
      <c r="F12" s="794"/>
      <c r="G12" s="1071"/>
      <c r="H12" s="1061">
        <f>I12+J12+K12+L12</f>
        <v>0</v>
      </c>
      <c r="I12" s="794"/>
      <c r="J12" s="794"/>
      <c r="K12" s="794"/>
      <c r="L12" s="1072"/>
      <c r="M12" s="1059">
        <f>SUM(N12:Q12)</f>
        <v>0</v>
      </c>
      <c r="N12" s="794"/>
      <c r="O12" s="794"/>
      <c r="P12" s="794"/>
      <c r="Q12" s="1071"/>
      <c r="R12" s="801"/>
      <c r="S12" s="800"/>
    </row>
    <row r="13" spans="1:19" ht="24.75" x14ac:dyDescent="0.25">
      <c r="A13" s="1414" t="s">
        <v>29</v>
      </c>
      <c r="B13" s="54" t="s">
        <v>298</v>
      </c>
      <c r="C13" s="1059">
        <f>D13+E13+F13+G13</f>
        <v>0</v>
      </c>
      <c r="D13" s="794"/>
      <c r="E13" s="794"/>
      <c r="F13" s="794"/>
      <c r="G13" s="1071"/>
      <c r="H13" s="1061">
        <f>I13+J13+K13+L13</f>
        <v>0</v>
      </c>
      <c r="I13" s="794"/>
      <c r="J13" s="794"/>
      <c r="K13" s="794"/>
      <c r="L13" s="1072"/>
      <c r="M13" s="1059">
        <f>N13+O13+P13</f>
        <v>0</v>
      </c>
      <c r="N13" s="794"/>
      <c r="O13" s="794"/>
      <c r="P13" s="794"/>
      <c r="Q13" s="1074"/>
      <c r="R13" s="801"/>
      <c r="S13" s="800"/>
    </row>
    <row r="14" spans="1:19" ht="24.75" x14ac:dyDescent="0.25">
      <c r="A14" s="61">
        <v>2</v>
      </c>
      <c r="B14" s="887" t="s">
        <v>715</v>
      </c>
      <c r="C14" s="1059">
        <f>SUM(D14:G14)</f>
        <v>3189</v>
      </c>
      <c r="D14" s="795">
        <f>SUM(D15:D17)</f>
        <v>3189</v>
      </c>
      <c r="E14" s="795">
        <f>E15+E16+E17</f>
        <v>0</v>
      </c>
      <c r="F14" s="795">
        <f>F15+F16+F17</f>
        <v>0</v>
      </c>
      <c r="G14" s="1060">
        <v>0</v>
      </c>
      <c r="H14" s="1061">
        <f>SUM(I14:L14)</f>
        <v>3189</v>
      </c>
      <c r="I14" s="795">
        <f>SUM(I15:I17)</f>
        <v>3189</v>
      </c>
      <c r="J14" s="795">
        <f>J15+J16+J17</f>
        <v>0</v>
      </c>
      <c r="K14" s="795">
        <f>K15+K16+K17</f>
        <v>0</v>
      </c>
      <c r="L14" s="1062">
        <v>0</v>
      </c>
      <c r="M14" s="1059">
        <f>SUM(N14:Q14)</f>
        <v>3109.25</v>
      </c>
      <c r="N14" s="795">
        <f>SUM(N15:N17)</f>
        <v>3109.25</v>
      </c>
      <c r="O14" s="795">
        <f>O15+O16+O17</f>
        <v>0</v>
      </c>
      <c r="P14" s="795">
        <f>P15+P16+P17</f>
        <v>0</v>
      </c>
      <c r="Q14" s="1060">
        <v>0</v>
      </c>
      <c r="R14" s="881"/>
      <c r="S14" s="800"/>
    </row>
    <row r="15" spans="1:19" x14ac:dyDescent="0.25">
      <c r="A15" s="61" t="s">
        <v>34</v>
      </c>
      <c r="B15" s="886" t="s">
        <v>158</v>
      </c>
      <c r="C15" s="1059">
        <f>SUM(D15:G15)</f>
        <v>300</v>
      </c>
      <c r="D15" s="794">
        <v>300</v>
      </c>
      <c r="E15" s="794"/>
      <c r="F15" s="794"/>
      <c r="G15" s="1071"/>
      <c r="H15" s="1061">
        <f>SUM(I15:L15)</f>
        <v>300</v>
      </c>
      <c r="I15" s="794">
        <v>300</v>
      </c>
      <c r="J15" s="794"/>
      <c r="K15" s="794"/>
      <c r="L15" s="1072"/>
      <c r="M15" s="1059">
        <f>SUM(N15:Q15)</f>
        <v>0</v>
      </c>
      <c r="N15" s="794">
        <v>0</v>
      </c>
      <c r="O15" s="794"/>
      <c r="P15" s="1074"/>
      <c r="Q15" s="1074"/>
      <c r="R15" s="801"/>
      <c r="S15" s="800"/>
    </row>
    <row r="16" spans="1:19" x14ac:dyDescent="0.25">
      <c r="A16" s="61" t="s">
        <v>115</v>
      </c>
      <c r="B16" s="886" t="s">
        <v>159</v>
      </c>
      <c r="C16" s="1059">
        <f>SUM(D16:G16)</f>
        <v>2300</v>
      </c>
      <c r="D16" s="794">
        <v>2300</v>
      </c>
      <c r="E16" s="794"/>
      <c r="F16" s="794"/>
      <c r="G16" s="1071"/>
      <c r="H16" s="1061">
        <f>SUM(I16:L16)</f>
        <v>2300</v>
      </c>
      <c r="I16" s="794">
        <v>2300</v>
      </c>
      <c r="J16" s="794"/>
      <c r="K16" s="794"/>
      <c r="L16" s="1072"/>
      <c r="M16" s="1059">
        <f>SUM(N16:Q16)</f>
        <v>3109.25</v>
      </c>
      <c r="N16" s="794">
        <v>3109.25</v>
      </c>
      <c r="O16" s="794"/>
      <c r="P16" s="1074"/>
      <c r="Q16" s="1074"/>
      <c r="R16" s="801"/>
      <c r="S16" s="800"/>
    </row>
    <row r="17" spans="1:19" x14ac:dyDescent="0.25">
      <c r="A17" s="61" t="s">
        <v>116</v>
      </c>
      <c r="B17" s="886" t="s">
        <v>160</v>
      </c>
      <c r="C17" s="1059">
        <f>SUM(D17:G17)</f>
        <v>589</v>
      </c>
      <c r="D17" s="1065">
        <v>589</v>
      </c>
      <c r="E17" s="794"/>
      <c r="F17" s="1074"/>
      <c r="G17" s="1074"/>
      <c r="H17" s="1061">
        <f>SUM(I17:L17)</f>
        <v>589</v>
      </c>
      <c r="I17" s="1065">
        <v>589</v>
      </c>
      <c r="J17" s="794"/>
      <c r="K17" s="794"/>
      <c r="L17" s="1075"/>
      <c r="M17" s="1059">
        <f>SUM(N17:Q17)</f>
        <v>0</v>
      </c>
      <c r="N17" s="794">
        <v>0</v>
      </c>
      <c r="O17" s="794"/>
      <c r="P17" s="794"/>
      <c r="Q17" s="1074"/>
      <c r="R17" s="882"/>
      <c r="S17" s="800"/>
    </row>
    <row r="18" spans="1:19" ht="36.75" x14ac:dyDescent="0.25">
      <c r="A18" s="803">
        <v>3</v>
      </c>
      <c r="B18" s="888" t="s">
        <v>427</v>
      </c>
      <c r="C18" s="1066">
        <v>0</v>
      </c>
      <c r="D18" s="1067">
        <v>0</v>
      </c>
      <c r="E18" s="795">
        <v>0</v>
      </c>
      <c r="F18" s="795">
        <v>0</v>
      </c>
      <c r="G18" s="1063">
        <v>0</v>
      </c>
      <c r="H18" s="991">
        <v>0</v>
      </c>
      <c r="I18" s="1067">
        <v>0</v>
      </c>
      <c r="J18" s="795">
        <v>0</v>
      </c>
      <c r="K18" s="795">
        <v>0</v>
      </c>
      <c r="L18" s="1076">
        <v>0</v>
      </c>
      <c r="M18" s="1066">
        <v>0</v>
      </c>
      <c r="N18" s="795">
        <v>0</v>
      </c>
      <c r="O18" s="795">
        <v>0</v>
      </c>
      <c r="P18" s="795">
        <v>0</v>
      </c>
      <c r="Q18" s="1077">
        <v>0</v>
      </c>
      <c r="R18" s="883"/>
      <c r="S18" s="800"/>
    </row>
    <row r="19" spans="1:19" ht="16.5" thickBot="1" x14ac:dyDescent="0.3">
      <c r="A19" s="641"/>
      <c r="B19" s="889" t="s">
        <v>131</v>
      </c>
      <c r="C19" s="1068">
        <f>SUM(D19:G19)</f>
        <v>3189</v>
      </c>
      <c r="D19" s="1069">
        <f>D9+D14+D18</f>
        <v>3189</v>
      </c>
      <c r="E19" s="1069">
        <f>E9+E14+E18</f>
        <v>0</v>
      </c>
      <c r="F19" s="1069">
        <f>F9+F14+F18</f>
        <v>0</v>
      </c>
      <c r="G19" s="1078">
        <f>G9+G14+G18</f>
        <v>0</v>
      </c>
      <c r="H19" s="1070">
        <f>SUM(I19:L19)</f>
        <v>3189</v>
      </c>
      <c r="I19" s="1069">
        <f>I9+I14+I18</f>
        <v>3189</v>
      </c>
      <c r="J19" s="1069">
        <f>J9+J14+J18</f>
        <v>0</v>
      </c>
      <c r="K19" s="1069">
        <f>K9+K14+K18</f>
        <v>0</v>
      </c>
      <c r="L19" s="1079">
        <f>L9+L14+L18</f>
        <v>0</v>
      </c>
      <c r="M19" s="1068">
        <f>SUM(N19:P19)</f>
        <v>3109.25</v>
      </c>
      <c r="N19" s="1069">
        <f>N9+N14+N18</f>
        <v>3109.25</v>
      </c>
      <c r="O19" s="1069">
        <f>O9+O14+O18</f>
        <v>0</v>
      </c>
      <c r="P19" s="1069">
        <f>P9+P14+P18</f>
        <v>0</v>
      </c>
      <c r="Q19" s="1080">
        <f>Q9+Q14+Q18</f>
        <v>0</v>
      </c>
      <c r="R19" s="884">
        <f>M19/C19*100</f>
        <v>97.49921605518972</v>
      </c>
      <c r="S19" s="800"/>
    </row>
    <row r="20" spans="1:19" ht="30" customHeight="1" thickBot="1" x14ac:dyDescent="0.3">
      <c r="A20" s="1863" t="s">
        <v>341</v>
      </c>
      <c r="B20" s="1864"/>
      <c r="C20" s="1864"/>
      <c r="D20" s="1864"/>
      <c r="E20" s="1864"/>
      <c r="F20" s="1864"/>
      <c r="G20" s="1864"/>
      <c r="H20" s="1864"/>
      <c r="I20" s="1864"/>
      <c r="J20" s="1864"/>
      <c r="K20" s="1864"/>
      <c r="L20" s="1864"/>
      <c r="M20" s="1864"/>
      <c r="N20" s="1864"/>
      <c r="O20" s="1864"/>
      <c r="P20" s="1864"/>
      <c r="Q20" s="1864"/>
      <c r="R20" s="1865"/>
      <c r="S20" s="1293" t="s">
        <v>364</v>
      </c>
    </row>
    <row r="21" spans="1:19" ht="27" customHeight="1" x14ac:dyDescent="0.25">
      <c r="A21" s="1465"/>
      <c r="B21" s="1473" t="s">
        <v>758</v>
      </c>
      <c r="C21" s="1482">
        <f t="shared" ref="C21:C30" si="0">SUM(D21:G21)</f>
        <v>760</v>
      </c>
      <c r="D21" s="1085">
        <f>D22+D25+D31</f>
        <v>760</v>
      </c>
      <c r="E21" s="1085">
        <f>E22+E25+E31</f>
        <v>0</v>
      </c>
      <c r="F21" s="1085">
        <f>F22+F25+F31</f>
        <v>0</v>
      </c>
      <c r="G21" s="1197">
        <f>G22+G25+G31</f>
        <v>0</v>
      </c>
      <c r="H21" s="1482">
        <f t="shared" ref="H21:H31" si="1">SUM(I21:L21)</f>
        <v>760</v>
      </c>
      <c r="I21" s="1085">
        <f>I22+I25+I31</f>
        <v>760</v>
      </c>
      <c r="J21" s="1085">
        <f>J22+J25+J31</f>
        <v>0</v>
      </c>
      <c r="K21" s="1085">
        <f>K22+K25+K31</f>
        <v>0</v>
      </c>
      <c r="L21" s="1197">
        <f>L22+L25+L31</f>
        <v>0</v>
      </c>
      <c r="M21" s="1482">
        <f t="shared" ref="M21:M31" si="2">SUM(N21:Q21)</f>
        <v>654.6</v>
      </c>
      <c r="N21" s="1085">
        <f>N22+N25+N31</f>
        <v>654.6</v>
      </c>
      <c r="O21" s="1085">
        <f>O22+O25+O31</f>
        <v>0</v>
      </c>
      <c r="P21" s="1085">
        <f>P22+P25+P31</f>
        <v>0</v>
      </c>
      <c r="Q21" s="1197">
        <f>Q22+Q25+Q31</f>
        <v>0</v>
      </c>
      <c r="R21" s="1484"/>
      <c r="S21" s="1293"/>
    </row>
    <row r="22" spans="1:19" ht="39.75" customHeight="1" x14ac:dyDescent="0.25">
      <c r="A22" s="1466">
        <v>1</v>
      </c>
      <c r="B22" s="1474" t="s">
        <v>749</v>
      </c>
      <c r="C22" s="1092">
        <f t="shared" si="0"/>
        <v>280</v>
      </c>
      <c r="D22" s="1090">
        <f>SUM(D23)</f>
        <v>280</v>
      </c>
      <c r="E22" s="1090">
        <f>SUM(E23)</f>
        <v>0</v>
      </c>
      <c r="F22" s="1090">
        <f>SUM(F23)</f>
        <v>0</v>
      </c>
      <c r="G22" s="1094">
        <f>SUM(G23)</f>
        <v>0</v>
      </c>
      <c r="H22" s="1092">
        <f t="shared" si="1"/>
        <v>280</v>
      </c>
      <c r="I22" s="1090">
        <f>SUM(I23)</f>
        <v>280</v>
      </c>
      <c r="J22" s="1090">
        <f>SUM(J23)</f>
        <v>0</v>
      </c>
      <c r="K22" s="1090">
        <f>SUM(K23)</f>
        <v>0</v>
      </c>
      <c r="L22" s="1094">
        <f>SUM(L23)</f>
        <v>0</v>
      </c>
      <c r="M22" s="1092">
        <f t="shared" si="2"/>
        <v>263.10000000000002</v>
      </c>
      <c r="N22" s="1090">
        <f>SUM(N23)</f>
        <v>263.10000000000002</v>
      </c>
      <c r="O22" s="1090">
        <f>SUM(O23)</f>
        <v>0</v>
      </c>
      <c r="P22" s="1090">
        <f>SUM(P23)</f>
        <v>0</v>
      </c>
      <c r="Q22" s="1094">
        <f>SUM(Q23)</f>
        <v>0</v>
      </c>
      <c r="R22" s="805">
        <f>M22/C22*100</f>
        <v>93.964285714285722</v>
      </c>
      <c r="S22" s="800"/>
    </row>
    <row r="23" spans="1:19" ht="24" x14ac:dyDescent="0.25">
      <c r="A23" s="1464" t="s">
        <v>26</v>
      </c>
      <c r="B23" s="104" t="s">
        <v>551</v>
      </c>
      <c r="C23" s="923">
        <f t="shared" si="0"/>
        <v>280</v>
      </c>
      <c r="D23" s="276">
        <f>D24</f>
        <v>280</v>
      </c>
      <c r="E23" s="276"/>
      <c r="F23" s="276"/>
      <c r="G23" s="934"/>
      <c r="H23" s="923">
        <f t="shared" si="1"/>
        <v>280</v>
      </c>
      <c r="I23" s="276">
        <f>I24</f>
        <v>280</v>
      </c>
      <c r="J23" s="276"/>
      <c r="K23" s="276"/>
      <c r="L23" s="934"/>
      <c r="M23" s="923">
        <f t="shared" si="2"/>
        <v>263.10000000000002</v>
      </c>
      <c r="N23" s="276">
        <f>N24</f>
        <v>263.10000000000002</v>
      </c>
      <c r="O23" s="276"/>
      <c r="P23" s="276"/>
      <c r="Q23" s="934"/>
      <c r="R23" s="807"/>
      <c r="S23" s="800"/>
    </row>
    <row r="24" spans="1:19" ht="24" x14ac:dyDescent="0.25">
      <c r="A24" s="1464" t="s">
        <v>607</v>
      </c>
      <c r="B24" s="104" t="s">
        <v>793</v>
      </c>
      <c r="C24" s="923">
        <f t="shared" si="0"/>
        <v>280</v>
      </c>
      <c r="D24" s="276">
        <v>280</v>
      </c>
      <c r="E24" s="276"/>
      <c r="F24" s="276"/>
      <c r="G24" s="1096"/>
      <c r="H24" s="923">
        <f t="shared" si="1"/>
        <v>280</v>
      </c>
      <c r="I24" s="276">
        <v>280</v>
      </c>
      <c r="J24" s="276"/>
      <c r="K24" s="276"/>
      <c r="L24" s="1096"/>
      <c r="M24" s="923">
        <f t="shared" si="2"/>
        <v>263.10000000000002</v>
      </c>
      <c r="N24" s="276">
        <v>263.10000000000002</v>
      </c>
      <c r="O24" s="276"/>
      <c r="P24" s="276"/>
      <c r="Q24" s="1096"/>
      <c r="R24" s="807"/>
      <c r="S24" s="800"/>
    </row>
    <row r="25" spans="1:19" ht="60" x14ac:dyDescent="0.25">
      <c r="A25" s="46">
        <v>2</v>
      </c>
      <c r="B25" s="107" t="s">
        <v>750</v>
      </c>
      <c r="C25" s="1092">
        <f t="shared" si="0"/>
        <v>455</v>
      </c>
      <c r="D25" s="1090">
        <f>SUM(D26)</f>
        <v>455</v>
      </c>
      <c r="E25" s="1090">
        <f>SUM(E26)</f>
        <v>0</v>
      </c>
      <c r="F25" s="1090">
        <f>SUM(F26)</f>
        <v>0</v>
      </c>
      <c r="G25" s="1094">
        <f>SUM(G26)</f>
        <v>0</v>
      </c>
      <c r="H25" s="1092">
        <f t="shared" si="1"/>
        <v>455</v>
      </c>
      <c r="I25" s="1090">
        <f>SUM(I26)</f>
        <v>455</v>
      </c>
      <c r="J25" s="1090">
        <f>SUM(J26)</f>
        <v>0</v>
      </c>
      <c r="K25" s="1090">
        <f>SUM(K26)</f>
        <v>0</v>
      </c>
      <c r="L25" s="1094">
        <f>SUM(L26)</f>
        <v>0</v>
      </c>
      <c r="M25" s="1092">
        <f t="shared" si="2"/>
        <v>366.5</v>
      </c>
      <c r="N25" s="1090">
        <f>SUM(N26)</f>
        <v>366.5</v>
      </c>
      <c r="O25" s="1090">
        <f>SUM(O26)</f>
        <v>0</v>
      </c>
      <c r="P25" s="1090">
        <f>SUM(P26)</f>
        <v>0</v>
      </c>
      <c r="Q25" s="1094">
        <f>SUM(Q26)</f>
        <v>0</v>
      </c>
      <c r="R25" s="675"/>
      <c r="S25" s="800"/>
    </row>
    <row r="26" spans="1:19" ht="24" x14ac:dyDescent="0.25">
      <c r="A26" s="1274" t="s">
        <v>34</v>
      </c>
      <c r="B26" s="1475" t="s">
        <v>553</v>
      </c>
      <c r="C26" s="923">
        <f t="shared" si="0"/>
        <v>455</v>
      </c>
      <c r="D26" s="798">
        <f>D27+D28+D29+D30</f>
        <v>455</v>
      </c>
      <c r="E26" s="798">
        <f>E27+E28+E29+E30</f>
        <v>0</v>
      </c>
      <c r="F26" s="798">
        <f>F27+F28+F29+F30</f>
        <v>0</v>
      </c>
      <c r="G26" s="932">
        <f>G27+G28+G29+G30</f>
        <v>0</v>
      </c>
      <c r="H26" s="923">
        <f t="shared" si="1"/>
        <v>455</v>
      </c>
      <c r="I26" s="798">
        <f>I27+I28+I29+I30</f>
        <v>455</v>
      </c>
      <c r="J26" s="798">
        <f>J27+J28+J29+J30</f>
        <v>0</v>
      </c>
      <c r="K26" s="798">
        <f>K27+K28+K29+K30</f>
        <v>0</v>
      </c>
      <c r="L26" s="932">
        <f>L27+L28+L29+L30</f>
        <v>0</v>
      </c>
      <c r="M26" s="923">
        <f t="shared" si="2"/>
        <v>366.5</v>
      </c>
      <c r="N26" s="798">
        <f>N27+N28+N29+N30</f>
        <v>366.5</v>
      </c>
      <c r="O26" s="798">
        <f>O27+O28+O29+O30</f>
        <v>0</v>
      </c>
      <c r="P26" s="798">
        <f>P27+P28+P29+P30</f>
        <v>0</v>
      </c>
      <c r="Q26" s="932">
        <f>Q27+Q28+Q29+Q30</f>
        <v>0</v>
      </c>
      <c r="R26" s="812"/>
      <c r="S26" s="800"/>
    </row>
    <row r="27" spans="1:19" ht="48" x14ac:dyDescent="0.25">
      <c r="A27" s="244" t="s">
        <v>397</v>
      </c>
      <c r="B27" s="1476" t="s">
        <v>794</v>
      </c>
      <c r="C27" s="923">
        <f t="shared" si="0"/>
        <v>140</v>
      </c>
      <c r="D27" s="799">
        <v>140</v>
      </c>
      <c r="E27" s="798"/>
      <c r="F27" s="798"/>
      <c r="G27" s="932"/>
      <c r="H27" s="923">
        <f t="shared" si="1"/>
        <v>140</v>
      </c>
      <c r="I27" s="799">
        <v>140</v>
      </c>
      <c r="J27" s="798"/>
      <c r="K27" s="798"/>
      <c r="L27" s="932"/>
      <c r="M27" s="923">
        <f t="shared" si="2"/>
        <v>195.5</v>
      </c>
      <c r="N27" s="799">
        <v>195.5</v>
      </c>
      <c r="O27" s="798"/>
      <c r="P27" s="798"/>
      <c r="Q27" s="932"/>
      <c r="R27" s="245"/>
      <c r="S27" s="800"/>
    </row>
    <row r="28" spans="1:19" ht="48" x14ac:dyDescent="0.25">
      <c r="A28" s="1490" t="s">
        <v>398</v>
      </c>
      <c r="B28" s="1476" t="s">
        <v>555</v>
      </c>
      <c r="C28" s="923">
        <f t="shared" si="0"/>
        <v>120</v>
      </c>
      <c r="D28" s="799">
        <v>120</v>
      </c>
      <c r="E28" s="798"/>
      <c r="F28" s="798"/>
      <c r="G28" s="932"/>
      <c r="H28" s="923">
        <f t="shared" si="1"/>
        <v>120</v>
      </c>
      <c r="I28" s="799">
        <v>120</v>
      </c>
      <c r="J28" s="798"/>
      <c r="K28" s="798"/>
      <c r="L28" s="932"/>
      <c r="M28" s="923">
        <f t="shared" si="2"/>
        <v>24.6</v>
      </c>
      <c r="N28" s="799">
        <v>24.6</v>
      </c>
      <c r="O28" s="798"/>
      <c r="P28" s="798"/>
      <c r="Q28" s="932"/>
      <c r="R28" s="1485">
        <f>M28/C28*100</f>
        <v>20.5</v>
      </c>
      <c r="S28" s="800"/>
    </row>
    <row r="29" spans="1:19" ht="48" x14ac:dyDescent="0.25">
      <c r="A29" s="26" t="s">
        <v>399</v>
      </c>
      <c r="B29" s="1477" t="s">
        <v>751</v>
      </c>
      <c r="C29" s="923">
        <f t="shared" si="0"/>
        <v>75</v>
      </c>
      <c r="D29" s="799">
        <v>75</v>
      </c>
      <c r="E29" s="798"/>
      <c r="F29" s="798"/>
      <c r="G29" s="932"/>
      <c r="H29" s="923">
        <f t="shared" si="1"/>
        <v>75</v>
      </c>
      <c r="I29" s="799">
        <v>75</v>
      </c>
      <c r="J29" s="798"/>
      <c r="K29" s="798"/>
      <c r="L29" s="932"/>
      <c r="M29" s="923">
        <f t="shared" si="2"/>
        <v>102.6</v>
      </c>
      <c r="N29" s="799">
        <v>102.6</v>
      </c>
      <c r="O29" s="798"/>
      <c r="P29" s="798"/>
      <c r="Q29" s="932"/>
      <c r="R29" s="1486">
        <f>M29/C29*100</f>
        <v>136.79999999999998</v>
      </c>
      <c r="S29" s="800"/>
    </row>
    <row r="30" spans="1:19" ht="48.75" x14ac:dyDescent="0.25">
      <c r="A30" s="1491" t="s">
        <v>400</v>
      </c>
      <c r="B30" s="1478" t="s">
        <v>752</v>
      </c>
      <c r="C30" s="923">
        <f t="shared" si="0"/>
        <v>120</v>
      </c>
      <c r="D30" s="799">
        <v>120</v>
      </c>
      <c r="E30" s="798"/>
      <c r="F30" s="798"/>
      <c r="G30" s="1321"/>
      <c r="H30" s="923">
        <f t="shared" si="1"/>
        <v>120</v>
      </c>
      <c r="I30" s="799">
        <v>120</v>
      </c>
      <c r="J30" s="798"/>
      <c r="K30" s="798"/>
      <c r="L30" s="1321"/>
      <c r="M30" s="923">
        <f t="shared" si="2"/>
        <v>43.8</v>
      </c>
      <c r="N30" s="799">
        <v>43.8</v>
      </c>
      <c r="O30" s="798"/>
      <c r="P30" s="798"/>
      <c r="Q30" s="1321"/>
      <c r="R30" s="908">
        <f>M30/C30*100</f>
        <v>36.5</v>
      </c>
      <c r="S30" s="800"/>
    </row>
    <row r="31" spans="1:19" ht="36" customHeight="1" x14ac:dyDescent="0.25">
      <c r="A31" s="1492" t="s">
        <v>394</v>
      </c>
      <c r="B31" s="107" t="s">
        <v>753</v>
      </c>
      <c r="C31" s="1092">
        <f>SUM(D31:G31)</f>
        <v>25</v>
      </c>
      <c r="D31" s="1089">
        <f>SUM(D32)</f>
        <v>25</v>
      </c>
      <c r="E31" s="1089">
        <f>SUM(E32)</f>
        <v>0</v>
      </c>
      <c r="F31" s="1090">
        <f>SUM(F32)</f>
        <v>0</v>
      </c>
      <c r="G31" s="1093">
        <f>SUM(G32)</f>
        <v>0</v>
      </c>
      <c r="H31" s="1092">
        <f t="shared" si="1"/>
        <v>25</v>
      </c>
      <c r="I31" s="1089">
        <f>SUM(I32)</f>
        <v>25</v>
      </c>
      <c r="J31" s="1089">
        <f>SUM(J32)</f>
        <v>0</v>
      </c>
      <c r="K31" s="1090">
        <f>SUM(K32)</f>
        <v>0</v>
      </c>
      <c r="L31" s="1093">
        <f>SUM(L32)</f>
        <v>0</v>
      </c>
      <c r="M31" s="1092">
        <f t="shared" si="2"/>
        <v>25</v>
      </c>
      <c r="N31" s="1089">
        <f>SUM(N32)</f>
        <v>25</v>
      </c>
      <c r="O31" s="1089">
        <f>SUM(O32)</f>
        <v>0</v>
      </c>
      <c r="P31" s="1090">
        <f>SUM(P32)</f>
        <v>0</v>
      </c>
      <c r="Q31" s="1094">
        <f>SUM(Q32)</f>
        <v>0</v>
      </c>
      <c r="R31" s="805">
        <f>M31/C31*100</f>
        <v>100</v>
      </c>
      <c r="S31" s="800"/>
    </row>
    <row r="32" spans="1:19" ht="48" x14ac:dyDescent="0.25">
      <c r="A32" s="1464" t="s">
        <v>40</v>
      </c>
      <c r="B32" s="104" t="s">
        <v>67</v>
      </c>
      <c r="C32" s="1532">
        <f>D32</f>
        <v>25</v>
      </c>
      <c r="D32" s="276">
        <v>25</v>
      </c>
      <c r="E32" s="276"/>
      <c r="F32" s="276"/>
      <c r="G32" s="1096"/>
      <c r="H32" s="1112">
        <f>I32+J32+K32</f>
        <v>25</v>
      </c>
      <c r="I32" s="276">
        <v>25</v>
      </c>
      <c r="J32" s="276"/>
      <c r="K32" s="276"/>
      <c r="L32" s="1096"/>
      <c r="M32" s="1112">
        <f>N32</f>
        <v>25</v>
      </c>
      <c r="N32" s="276">
        <v>25</v>
      </c>
      <c r="O32" s="276"/>
      <c r="P32" s="276"/>
      <c r="Q32" s="934"/>
      <c r="R32" s="807"/>
      <c r="S32" s="800"/>
    </row>
    <row r="33" spans="1:19" ht="36" x14ac:dyDescent="0.25">
      <c r="A33" s="1493"/>
      <c r="B33" s="103" t="s">
        <v>759</v>
      </c>
      <c r="C33" s="1128">
        <f>SUM(D33:G33)</f>
        <v>0</v>
      </c>
      <c r="D33" s="1124">
        <f>SUM(D34:D35)</f>
        <v>0</v>
      </c>
      <c r="E33" s="461">
        <f>SUM(E34:E35)</f>
        <v>0</v>
      </c>
      <c r="F33" s="461">
        <f>SUM(F34:F35)</f>
        <v>0</v>
      </c>
      <c r="G33" s="1127">
        <f>SUM(G34:G35)</f>
        <v>0</v>
      </c>
      <c r="H33" s="1126">
        <f>SUM(I33:L33)</f>
        <v>0</v>
      </c>
      <c r="I33" s="461">
        <f>SUM(I34:I35)</f>
        <v>0</v>
      </c>
      <c r="J33" s="461">
        <f>SUM(J34:J35)</f>
        <v>0</v>
      </c>
      <c r="K33" s="461">
        <f>SUM(K34:K35)</f>
        <v>0</v>
      </c>
      <c r="L33" s="1127">
        <f>SUM(L34:L35)</f>
        <v>0</v>
      </c>
      <c r="M33" s="1128">
        <f>SUM(N33:Q33)</f>
        <v>0</v>
      </c>
      <c r="N33" s="1124">
        <f>SUM(N34:N35)</f>
        <v>0</v>
      </c>
      <c r="O33" s="461">
        <f>SUM(O34:O35)</f>
        <v>0</v>
      </c>
      <c r="P33" s="461">
        <f>SUM(P34:P35)</f>
        <v>0</v>
      </c>
      <c r="Q33" s="931">
        <f>SUM(Q34:Q35)</f>
        <v>0</v>
      </c>
      <c r="R33" s="821" t="e">
        <f>M33/C33*100</f>
        <v>#DIV/0!</v>
      </c>
      <c r="S33" s="800"/>
    </row>
    <row r="34" spans="1:19" ht="40.5" customHeight="1" x14ac:dyDescent="0.25">
      <c r="A34" s="1467">
        <v>1</v>
      </c>
      <c r="B34" s="85" t="s">
        <v>754</v>
      </c>
      <c r="C34" s="1132">
        <v>0</v>
      </c>
      <c r="D34" s="1130">
        <v>0</v>
      </c>
      <c r="E34" s="1090">
        <v>0</v>
      </c>
      <c r="F34" s="1090">
        <v>0</v>
      </c>
      <c r="G34" s="1093">
        <v>0</v>
      </c>
      <c r="H34" s="1131">
        <v>0</v>
      </c>
      <c r="I34" s="1090">
        <v>0</v>
      </c>
      <c r="J34" s="1090">
        <v>0</v>
      </c>
      <c r="K34" s="1090">
        <v>0</v>
      </c>
      <c r="L34" s="1093">
        <v>0</v>
      </c>
      <c r="M34" s="1132">
        <v>0</v>
      </c>
      <c r="N34" s="1130">
        <v>0</v>
      </c>
      <c r="O34" s="1090">
        <v>0</v>
      </c>
      <c r="P34" s="1090">
        <v>0</v>
      </c>
      <c r="Q34" s="1094">
        <v>0</v>
      </c>
      <c r="R34" s="805"/>
      <c r="S34" s="800"/>
    </row>
    <row r="35" spans="1:19" x14ac:dyDescent="0.25">
      <c r="A35" s="1467">
        <v>2</v>
      </c>
      <c r="B35" s="85" t="s">
        <v>755</v>
      </c>
      <c r="C35" s="1132">
        <f>SUM(D35:G35)</f>
        <v>0</v>
      </c>
      <c r="D35" s="1130">
        <f>SUM(D36)</f>
        <v>0</v>
      </c>
      <c r="E35" s="1090">
        <f>SUM(E36)</f>
        <v>0</v>
      </c>
      <c r="F35" s="1090">
        <f>SUM(F36)</f>
        <v>0</v>
      </c>
      <c r="G35" s="1093">
        <f>SUM(G36)</f>
        <v>0</v>
      </c>
      <c r="H35" s="1131">
        <f>SUM(I35:L35)</f>
        <v>0</v>
      </c>
      <c r="I35" s="1090">
        <f>SUM(I36)</f>
        <v>0</v>
      </c>
      <c r="J35" s="1090">
        <f>SUM(J36)</f>
        <v>0</v>
      </c>
      <c r="K35" s="1090">
        <f>SUM(K36)</f>
        <v>0</v>
      </c>
      <c r="L35" s="1093">
        <f>SUM(L36)</f>
        <v>0</v>
      </c>
      <c r="M35" s="1132">
        <f>SUM(N35:Q35)</f>
        <v>0</v>
      </c>
      <c r="N35" s="1130">
        <f>SUM(N36)</f>
        <v>0</v>
      </c>
      <c r="O35" s="1090">
        <f>SUM(O36)</f>
        <v>0</v>
      </c>
      <c r="P35" s="1090">
        <f>SUM(P36)</f>
        <v>0</v>
      </c>
      <c r="Q35" s="1094">
        <f>SUM(Q36)</f>
        <v>0</v>
      </c>
      <c r="R35" s="805"/>
      <c r="S35" s="800"/>
    </row>
    <row r="36" spans="1:19" ht="24" x14ac:dyDescent="0.25">
      <c r="A36" s="1468" t="s">
        <v>34</v>
      </c>
      <c r="B36" s="104" t="s">
        <v>561</v>
      </c>
      <c r="C36" s="1532">
        <f>D36+E36+F36</f>
        <v>0</v>
      </c>
      <c r="D36" s="276"/>
      <c r="E36" s="276"/>
      <c r="F36" s="276"/>
      <c r="G36" s="1096"/>
      <c r="H36" s="1112">
        <f>I36+J36+K36</f>
        <v>0</v>
      </c>
      <c r="I36" s="276"/>
      <c r="J36" s="276"/>
      <c r="K36" s="276"/>
      <c r="L36" s="1096"/>
      <c r="M36" s="1112">
        <f>N36+O36+P36</f>
        <v>0</v>
      </c>
      <c r="N36" s="276">
        <v>0</v>
      </c>
      <c r="O36" s="276"/>
      <c r="P36" s="276"/>
      <c r="Q36" s="934"/>
      <c r="R36" s="807"/>
      <c r="S36" s="800"/>
    </row>
    <row r="37" spans="1:19" ht="60" x14ac:dyDescent="0.25">
      <c r="A37" s="1494"/>
      <c r="B37" s="103" t="s">
        <v>760</v>
      </c>
      <c r="C37" s="1128">
        <f>SUM(D37:G37)</f>
        <v>208.6</v>
      </c>
      <c r="D37" s="1499">
        <f>D38+D39+D42+D43</f>
        <v>8.6</v>
      </c>
      <c r="E37" s="1499">
        <f>E38+E39+E42+E43</f>
        <v>200</v>
      </c>
      <c r="F37" s="1499">
        <f>F38+F39+F42+F43</f>
        <v>0</v>
      </c>
      <c r="G37" s="1499">
        <f>G38+G39+G42+G43</f>
        <v>0</v>
      </c>
      <c r="H37" s="1128">
        <f>SUM(I37:L37)</f>
        <v>208.6</v>
      </c>
      <c r="I37" s="1499">
        <f>I38+I39+I42+I43</f>
        <v>8.6</v>
      </c>
      <c r="J37" s="1499">
        <f>J38+J39+J42+J43</f>
        <v>200</v>
      </c>
      <c r="K37" s="1499">
        <f>K38+K39+K42+K43</f>
        <v>0</v>
      </c>
      <c r="L37" s="1499">
        <f>L38+L39+L42+L43</f>
        <v>0</v>
      </c>
      <c r="M37" s="1128">
        <f>SUM(N37:Q37)</f>
        <v>0</v>
      </c>
      <c r="N37" s="1499">
        <f>N38+N39+N42+N43</f>
        <v>0</v>
      </c>
      <c r="O37" s="1499">
        <f>O38+O39+O42+O43</f>
        <v>0</v>
      </c>
      <c r="P37" s="1499">
        <f>P38+P39+P42+P43</f>
        <v>0</v>
      </c>
      <c r="Q37" s="1499">
        <f>Q38+Q39+Q42+Q43</f>
        <v>0</v>
      </c>
      <c r="R37" s="807"/>
      <c r="S37" s="800"/>
    </row>
    <row r="38" spans="1:19" ht="24" x14ac:dyDescent="0.25">
      <c r="A38" s="1599" t="s">
        <v>167</v>
      </c>
      <c r="B38" s="107" t="s">
        <v>97</v>
      </c>
      <c r="C38" s="1307">
        <f>SUM(D38:G38)</f>
        <v>208.6</v>
      </c>
      <c r="D38" s="1170">
        <v>8.6</v>
      </c>
      <c r="E38" s="1097">
        <v>200</v>
      </c>
      <c r="F38" s="1097"/>
      <c r="G38" s="1167"/>
      <c r="H38" s="1307">
        <f>SUM(I38:L38)</f>
        <v>208.6</v>
      </c>
      <c r="I38" s="1170">
        <v>8.6</v>
      </c>
      <c r="J38" s="1097">
        <v>200</v>
      </c>
      <c r="K38" s="1097"/>
      <c r="L38" s="1167"/>
      <c r="M38" s="1307">
        <f>SUM(N38:Q38)</f>
        <v>0</v>
      </c>
      <c r="N38" s="1170">
        <v>0</v>
      </c>
      <c r="O38" s="1097"/>
      <c r="P38" s="1097"/>
      <c r="Q38" s="1167"/>
      <c r="R38" s="807"/>
      <c r="S38" s="800"/>
    </row>
    <row r="39" spans="1:19" ht="36" x14ac:dyDescent="0.25">
      <c r="A39" s="1599" t="s">
        <v>168</v>
      </c>
      <c r="B39" s="107" t="s">
        <v>756</v>
      </c>
      <c r="C39" s="1092">
        <f>SUM(D39:G39)</f>
        <v>0</v>
      </c>
      <c r="D39" s="1170"/>
      <c r="E39" s="1170"/>
      <c r="F39" s="1170">
        <f>F40+F41</f>
        <v>0</v>
      </c>
      <c r="G39" s="1170">
        <f>G40+G41</f>
        <v>0</v>
      </c>
      <c r="H39" s="1092">
        <f>SUM(I39:L39)</f>
        <v>0</v>
      </c>
      <c r="I39" s="1170"/>
      <c r="J39" s="1170"/>
      <c r="K39" s="1170">
        <f>K40+K41</f>
        <v>0</v>
      </c>
      <c r="L39" s="1170">
        <f>L40+L41</f>
        <v>0</v>
      </c>
      <c r="M39" s="1092">
        <f>SUM(N39:Q39)</f>
        <v>0</v>
      </c>
      <c r="N39" s="1170">
        <v>0</v>
      </c>
      <c r="O39" s="1170"/>
      <c r="P39" s="1170">
        <f>P40+P41</f>
        <v>0</v>
      </c>
      <c r="Q39" s="1170">
        <f>Q40+Q41</f>
        <v>0</v>
      </c>
      <c r="R39" s="807"/>
      <c r="S39" s="800"/>
    </row>
    <row r="40" spans="1:19" ht="48" x14ac:dyDescent="0.25">
      <c r="A40" s="1496" t="s">
        <v>34</v>
      </c>
      <c r="B40" s="110" t="s">
        <v>599</v>
      </c>
      <c r="C40" s="925">
        <v>0</v>
      </c>
      <c r="D40" s="1151"/>
      <c r="E40" s="1102"/>
      <c r="F40" s="1102"/>
      <c r="G40" s="1148"/>
      <c r="H40" s="925">
        <v>0</v>
      </c>
      <c r="I40" s="1151"/>
      <c r="J40" s="1102"/>
      <c r="K40" s="1102"/>
      <c r="L40" s="1148"/>
      <c r="M40" s="925">
        <v>0</v>
      </c>
      <c r="N40" s="1151"/>
      <c r="O40" s="1102"/>
      <c r="P40" s="1102"/>
      <c r="Q40" s="1148"/>
      <c r="R40" s="807"/>
      <c r="S40" s="800"/>
    </row>
    <row r="41" spans="1:19" ht="24" x14ac:dyDescent="0.25">
      <c r="A41" s="1496" t="s">
        <v>115</v>
      </c>
      <c r="B41" s="110" t="s">
        <v>795</v>
      </c>
      <c r="C41" s="925">
        <v>0</v>
      </c>
      <c r="D41" s="1151"/>
      <c r="E41" s="1102"/>
      <c r="F41" s="1102"/>
      <c r="G41" s="1148"/>
      <c r="H41" s="925">
        <v>0</v>
      </c>
      <c r="I41" s="1151"/>
      <c r="J41" s="1102"/>
      <c r="K41" s="1102"/>
      <c r="L41" s="1148"/>
      <c r="M41" s="925">
        <v>0</v>
      </c>
      <c r="N41" s="1151"/>
      <c r="O41" s="1102"/>
      <c r="P41" s="1102"/>
      <c r="Q41" s="1148"/>
      <c r="R41" s="807"/>
      <c r="S41" s="800"/>
    </row>
    <row r="42" spans="1:19" x14ac:dyDescent="0.25">
      <c r="A42" s="1599" t="s">
        <v>394</v>
      </c>
      <c r="B42" s="107" t="s">
        <v>757</v>
      </c>
      <c r="C42" s="1092">
        <f t="shared" ref="C42:C48" si="3">SUM(D42:G42)</f>
        <v>0</v>
      </c>
      <c r="D42" s="1170">
        <v>0</v>
      </c>
      <c r="E42" s="1097"/>
      <c r="F42" s="1097"/>
      <c r="G42" s="1167"/>
      <c r="H42" s="1092">
        <f t="shared" ref="H42:H48" si="4">SUM(I42:L42)</f>
        <v>0</v>
      </c>
      <c r="I42" s="1170">
        <v>0</v>
      </c>
      <c r="J42" s="1097"/>
      <c r="K42" s="1097"/>
      <c r="L42" s="1167"/>
      <c r="M42" s="1092">
        <f t="shared" ref="M42:M48" si="5">SUM(N42:Q42)</f>
        <v>0</v>
      </c>
      <c r="N42" s="1170">
        <v>0</v>
      </c>
      <c r="O42" s="1097"/>
      <c r="P42" s="1097"/>
      <c r="Q42" s="1167"/>
      <c r="R42" s="807"/>
      <c r="S42" s="800"/>
    </row>
    <row r="43" spans="1:19" ht="24" x14ac:dyDescent="0.25">
      <c r="A43" s="1599" t="s">
        <v>385</v>
      </c>
      <c r="B43" s="107" t="s">
        <v>796</v>
      </c>
      <c r="C43" s="1092">
        <f t="shared" si="3"/>
        <v>0</v>
      </c>
      <c r="D43" s="1097">
        <v>0</v>
      </c>
      <c r="E43" s="1097"/>
      <c r="F43" s="1097"/>
      <c r="G43" s="1167"/>
      <c r="H43" s="1092">
        <f t="shared" si="4"/>
        <v>0</v>
      </c>
      <c r="I43" s="1097">
        <v>0</v>
      </c>
      <c r="J43" s="1097"/>
      <c r="K43" s="1097"/>
      <c r="L43" s="1167"/>
      <c r="M43" s="1092">
        <f t="shared" si="5"/>
        <v>0</v>
      </c>
      <c r="N43" s="1097">
        <v>0</v>
      </c>
      <c r="O43" s="1097"/>
      <c r="P43" s="1097"/>
      <c r="Q43" s="1167"/>
      <c r="R43" s="807"/>
      <c r="S43" s="800"/>
    </row>
    <row r="44" spans="1:19" s="530" customFormat="1" ht="84" x14ac:dyDescent="0.25">
      <c r="A44" s="1497"/>
      <c r="B44" s="1480" t="s">
        <v>761</v>
      </c>
      <c r="C44" s="602">
        <f t="shared" si="3"/>
        <v>200</v>
      </c>
      <c r="D44" s="461">
        <f>D45+D56</f>
        <v>200</v>
      </c>
      <c r="E44" s="461">
        <f>E45+E56</f>
        <v>0</v>
      </c>
      <c r="F44" s="461">
        <f>F45+F56</f>
        <v>0</v>
      </c>
      <c r="G44" s="931">
        <f>G45+G56</f>
        <v>0</v>
      </c>
      <c r="H44" s="602">
        <f t="shared" si="4"/>
        <v>637.90000000000009</v>
      </c>
      <c r="I44" s="461">
        <f>SUM(I45)</f>
        <v>637.90000000000009</v>
      </c>
      <c r="J44" s="461">
        <f>SUM(J45)</f>
        <v>0</v>
      </c>
      <c r="K44" s="461">
        <f>SUM(K45)</f>
        <v>0</v>
      </c>
      <c r="L44" s="931">
        <f>SUM(L45)</f>
        <v>0</v>
      </c>
      <c r="M44" s="602">
        <f t="shared" si="5"/>
        <v>179.1</v>
      </c>
      <c r="N44" s="461">
        <f>SUM(N45)</f>
        <v>179.1</v>
      </c>
      <c r="O44" s="461">
        <f>SUM(O45)</f>
        <v>0</v>
      </c>
      <c r="P44" s="461">
        <f>SUM(P45)</f>
        <v>0</v>
      </c>
      <c r="Q44" s="931">
        <f>SUM(Q45)</f>
        <v>0</v>
      </c>
      <c r="R44" s="913">
        <f>M44/C44*100</f>
        <v>89.55</v>
      </c>
      <c r="S44" s="1470"/>
    </row>
    <row r="45" spans="1:19" s="530" customFormat="1" ht="48" x14ac:dyDescent="0.25">
      <c r="A45" s="1497" t="s">
        <v>167</v>
      </c>
      <c r="B45" s="85" t="s">
        <v>762</v>
      </c>
      <c r="C45" s="1092">
        <f t="shared" si="3"/>
        <v>200</v>
      </c>
      <c r="D45" s="1090">
        <f>SUM(D46:D47)</f>
        <v>200</v>
      </c>
      <c r="E45" s="1090">
        <f>E46+E47</f>
        <v>0</v>
      </c>
      <c r="F45" s="1090">
        <f>SUM(F46:F47)</f>
        <v>0</v>
      </c>
      <c r="G45" s="1094">
        <f>SUM(G46:G47)</f>
        <v>0</v>
      </c>
      <c r="H45" s="1092">
        <f t="shared" si="4"/>
        <v>637.90000000000009</v>
      </c>
      <c r="I45" s="1090">
        <f>SUM(I46:I47)</f>
        <v>637.90000000000009</v>
      </c>
      <c r="J45" s="1090">
        <f>SUM(J46:J47)</f>
        <v>0</v>
      </c>
      <c r="K45" s="1090">
        <f>SUM(K46:K47)</f>
        <v>0</v>
      </c>
      <c r="L45" s="1094">
        <f>SUM(L46:L47)</f>
        <v>0</v>
      </c>
      <c r="M45" s="1092">
        <f t="shared" si="5"/>
        <v>179.1</v>
      </c>
      <c r="N45" s="1090">
        <f>SUM(N46:N47)</f>
        <v>179.1</v>
      </c>
      <c r="O45" s="1090">
        <f>SUM(O46:O47)</f>
        <v>0</v>
      </c>
      <c r="P45" s="1090">
        <f>SUM(P46:P47)</f>
        <v>0</v>
      </c>
      <c r="Q45" s="1094">
        <f>SUM(Q46:Q47)</f>
        <v>0</v>
      </c>
      <c r="R45" s="675"/>
      <c r="S45" s="1470"/>
    </row>
    <row r="46" spans="1:19" s="530" customFormat="1" ht="36" x14ac:dyDescent="0.25">
      <c r="A46" s="1497" t="s">
        <v>26</v>
      </c>
      <c r="B46" s="1477" t="s">
        <v>605</v>
      </c>
      <c r="C46" s="923">
        <f t="shared" si="3"/>
        <v>0</v>
      </c>
      <c r="D46" s="798"/>
      <c r="E46" s="798">
        <v>0</v>
      </c>
      <c r="F46" s="798"/>
      <c r="G46" s="932"/>
      <c r="H46" s="923">
        <f t="shared" si="4"/>
        <v>0</v>
      </c>
      <c r="I46" s="798"/>
      <c r="J46" s="798"/>
      <c r="K46" s="798"/>
      <c r="L46" s="932"/>
      <c r="M46" s="923">
        <f t="shared" si="5"/>
        <v>0</v>
      </c>
      <c r="N46" s="798"/>
      <c r="O46" s="798"/>
      <c r="P46" s="798"/>
      <c r="Q46" s="932"/>
      <c r="R46" s="1469"/>
      <c r="S46" s="1470"/>
    </row>
    <row r="47" spans="1:19" s="530" customFormat="1" ht="36" x14ac:dyDescent="0.25">
      <c r="A47" s="1497" t="s">
        <v>27</v>
      </c>
      <c r="B47" s="1477" t="s">
        <v>606</v>
      </c>
      <c r="C47" s="923">
        <f t="shared" si="3"/>
        <v>200</v>
      </c>
      <c r="D47" s="798">
        <f>SUM(D48:D55)</f>
        <v>200</v>
      </c>
      <c r="E47" s="798">
        <f>SUM(E48:E55)</f>
        <v>0</v>
      </c>
      <c r="F47" s="798">
        <f>SUM(F48:F55)</f>
        <v>0</v>
      </c>
      <c r="G47" s="798">
        <f>SUM(G48:G55)</f>
        <v>0</v>
      </c>
      <c r="H47" s="923">
        <f t="shared" si="4"/>
        <v>637.90000000000009</v>
      </c>
      <c r="I47" s="798">
        <f>SUM(I48:I55)</f>
        <v>637.90000000000009</v>
      </c>
      <c r="J47" s="798">
        <f>SUM(J48:J55)</f>
        <v>0</v>
      </c>
      <c r="K47" s="798">
        <f>SUM(K48:K55)</f>
        <v>0</v>
      </c>
      <c r="L47" s="798">
        <f>SUM(L48:L55)</f>
        <v>0</v>
      </c>
      <c r="M47" s="923">
        <f t="shared" si="5"/>
        <v>179.1</v>
      </c>
      <c r="N47" s="798">
        <f>SUM(N48:N55)</f>
        <v>179.1</v>
      </c>
      <c r="O47" s="798">
        <f>SUM(O48:O55)</f>
        <v>0</v>
      </c>
      <c r="P47" s="798">
        <f>SUM(P48:P55)</f>
        <v>0</v>
      </c>
      <c r="Q47" s="798">
        <f>SUM(Q48:Q55)</f>
        <v>0</v>
      </c>
      <c r="R47" s="1469"/>
      <c r="S47" s="1470"/>
    </row>
    <row r="48" spans="1:19" s="530" customFormat="1" ht="24" x14ac:dyDescent="0.25">
      <c r="A48" s="27" t="s">
        <v>435</v>
      </c>
      <c r="B48" s="1477" t="s">
        <v>797</v>
      </c>
      <c r="C48" s="923">
        <f t="shared" si="3"/>
        <v>10</v>
      </c>
      <c r="D48" s="799">
        <v>10</v>
      </c>
      <c r="E48" s="799"/>
      <c r="F48" s="799"/>
      <c r="G48" s="933"/>
      <c r="H48" s="923">
        <f t="shared" si="4"/>
        <v>1</v>
      </c>
      <c r="I48" s="799">
        <v>1</v>
      </c>
      <c r="J48" s="799"/>
      <c r="K48" s="799"/>
      <c r="L48" s="933"/>
      <c r="M48" s="923">
        <f t="shared" si="5"/>
        <v>0</v>
      </c>
      <c r="N48" s="799"/>
      <c r="O48" s="799"/>
      <c r="P48" s="799"/>
      <c r="Q48" s="933"/>
      <c r="R48" s="911"/>
      <c r="S48" s="1470"/>
    </row>
    <row r="49" spans="1:19" s="530" customFormat="1" ht="24" x14ac:dyDescent="0.25">
      <c r="A49" s="27" t="s">
        <v>436</v>
      </c>
      <c r="B49" s="1477" t="s">
        <v>204</v>
      </c>
      <c r="C49" s="923">
        <f t="shared" ref="C49:C55" si="6">SUM(D49:G49)</f>
        <v>25</v>
      </c>
      <c r="D49" s="799">
        <v>25</v>
      </c>
      <c r="E49" s="799">
        <v>0</v>
      </c>
      <c r="F49" s="799"/>
      <c r="G49" s="933">
        <v>0</v>
      </c>
      <c r="H49" s="923">
        <f t="shared" ref="H49:H55" si="7">SUM(I49:L49)</f>
        <v>25</v>
      </c>
      <c r="I49" s="799">
        <v>25</v>
      </c>
      <c r="J49" s="799"/>
      <c r="K49" s="799"/>
      <c r="L49" s="933"/>
      <c r="M49" s="923">
        <f t="shared" ref="M49:M55" si="8">SUM(N49:Q49)</f>
        <v>24.4</v>
      </c>
      <c r="N49" s="799">
        <v>24.4</v>
      </c>
      <c r="O49" s="799"/>
      <c r="P49" s="799"/>
      <c r="Q49" s="933"/>
      <c r="R49" s="911"/>
      <c r="S49" s="1470"/>
    </row>
    <row r="50" spans="1:19" s="530" customFormat="1" ht="36" x14ac:dyDescent="0.25">
      <c r="A50" s="27" t="s">
        <v>621</v>
      </c>
      <c r="B50" s="1477" t="s">
        <v>206</v>
      </c>
      <c r="C50" s="923">
        <f t="shared" si="6"/>
        <v>10</v>
      </c>
      <c r="D50" s="799">
        <v>10</v>
      </c>
      <c r="E50" s="799"/>
      <c r="F50" s="799"/>
      <c r="G50" s="933"/>
      <c r="H50" s="923">
        <f t="shared" si="7"/>
        <v>10</v>
      </c>
      <c r="I50" s="799">
        <v>10</v>
      </c>
      <c r="J50" s="799"/>
      <c r="K50" s="799"/>
      <c r="L50" s="933"/>
      <c r="M50" s="923">
        <f t="shared" si="8"/>
        <v>0</v>
      </c>
      <c r="N50" s="799"/>
      <c r="O50" s="799"/>
      <c r="P50" s="799"/>
      <c r="Q50" s="933"/>
      <c r="R50" s="911"/>
      <c r="S50" s="1470"/>
    </row>
    <row r="51" spans="1:19" s="530" customFormat="1" ht="51.75" customHeight="1" x14ac:dyDescent="0.25">
      <c r="A51" s="27" t="s">
        <v>622</v>
      </c>
      <c r="B51" s="1477" t="s">
        <v>205</v>
      </c>
      <c r="C51" s="923">
        <f t="shared" si="6"/>
        <v>15</v>
      </c>
      <c r="D51" s="799">
        <v>15</v>
      </c>
      <c r="E51" s="799"/>
      <c r="F51" s="799"/>
      <c r="G51" s="933"/>
      <c r="H51" s="923">
        <f t="shared" si="7"/>
        <v>15</v>
      </c>
      <c r="I51" s="799">
        <v>15</v>
      </c>
      <c r="J51" s="799"/>
      <c r="K51" s="799"/>
      <c r="L51" s="933"/>
      <c r="M51" s="923">
        <f t="shared" si="8"/>
        <v>0</v>
      </c>
      <c r="N51" s="799"/>
      <c r="O51" s="799"/>
      <c r="P51" s="799"/>
      <c r="Q51" s="933"/>
      <c r="R51" s="911"/>
      <c r="S51" s="1470"/>
    </row>
    <row r="52" spans="1:19" s="530" customFormat="1" ht="57.75" customHeight="1" x14ac:dyDescent="0.25">
      <c r="A52" s="27" t="s">
        <v>623</v>
      </c>
      <c r="B52" s="1477" t="s">
        <v>207</v>
      </c>
      <c r="C52" s="923">
        <f t="shared" si="6"/>
        <v>70</v>
      </c>
      <c r="D52" s="799">
        <v>70</v>
      </c>
      <c r="E52" s="799"/>
      <c r="F52" s="799"/>
      <c r="G52" s="933"/>
      <c r="H52" s="923">
        <f t="shared" si="7"/>
        <v>70</v>
      </c>
      <c r="I52" s="799">
        <v>70</v>
      </c>
      <c r="J52" s="799"/>
      <c r="K52" s="799"/>
      <c r="L52" s="933"/>
      <c r="M52" s="923">
        <f t="shared" si="8"/>
        <v>113.5</v>
      </c>
      <c r="N52" s="799">
        <v>113.5</v>
      </c>
      <c r="O52" s="799"/>
      <c r="P52" s="799"/>
      <c r="Q52" s="933"/>
      <c r="R52" s="911"/>
      <c r="S52" s="1470"/>
    </row>
    <row r="53" spans="1:19" s="530" customFormat="1" ht="56.25" customHeight="1" x14ac:dyDescent="0.25">
      <c r="A53" s="27" t="s">
        <v>624</v>
      </c>
      <c r="B53" s="1477" t="s">
        <v>208</v>
      </c>
      <c r="C53" s="923">
        <f t="shared" si="6"/>
        <v>10</v>
      </c>
      <c r="D53" s="799">
        <v>10</v>
      </c>
      <c r="E53" s="799"/>
      <c r="F53" s="799"/>
      <c r="G53" s="933"/>
      <c r="H53" s="923">
        <f t="shared" si="7"/>
        <v>10</v>
      </c>
      <c r="I53" s="799">
        <v>10</v>
      </c>
      <c r="J53" s="799"/>
      <c r="K53" s="799"/>
      <c r="L53" s="933"/>
      <c r="M53" s="923">
        <f t="shared" si="8"/>
        <v>0</v>
      </c>
      <c r="N53" s="799"/>
      <c r="O53" s="799"/>
      <c r="P53" s="799"/>
      <c r="Q53" s="933"/>
      <c r="R53" s="911"/>
      <c r="S53" s="1470"/>
    </row>
    <row r="54" spans="1:19" s="530" customFormat="1" ht="54.75" customHeight="1" x14ac:dyDescent="0.25">
      <c r="A54" s="27" t="s">
        <v>625</v>
      </c>
      <c r="B54" s="1477" t="s">
        <v>798</v>
      </c>
      <c r="C54" s="923">
        <f t="shared" si="6"/>
        <v>10</v>
      </c>
      <c r="D54" s="799">
        <v>10</v>
      </c>
      <c r="E54" s="799"/>
      <c r="F54" s="799"/>
      <c r="G54" s="933"/>
      <c r="H54" s="923">
        <f t="shared" si="7"/>
        <v>190.6</v>
      </c>
      <c r="I54" s="799">
        <v>190.6</v>
      </c>
      <c r="J54" s="799"/>
      <c r="K54" s="799"/>
      <c r="L54" s="933"/>
      <c r="M54" s="923">
        <f t="shared" si="8"/>
        <v>7.2</v>
      </c>
      <c r="N54" s="799">
        <v>7.2</v>
      </c>
      <c r="O54" s="799"/>
      <c r="P54" s="799"/>
      <c r="Q54" s="933"/>
      <c r="R54" s="911"/>
      <c r="S54" s="1470"/>
    </row>
    <row r="55" spans="1:19" ht="54" customHeight="1" x14ac:dyDescent="0.25">
      <c r="A55" s="27" t="s">
        <v>626</v>
      </c>
      <c r="B55" s="1477" t="s">
        <v>210</v>
      </c>
      <c r="C55" s="923">
        <f t="shared" si="6"/>
        <v>50</v>
      </c>
      <c r="D55" s="799">
        <v>50</v>
      </c>
      <c r="E55" s="799"/>
      <c r="F55" s="799"/>
      <c r="G55" s="933"/>
      <c r="H55" s="923">
        <f t="shared" si="7"/>
        <v>316.3</v>
      </c>
      <c r="I55" s="799">
        <v>316.3</v>
      </c>
      <c r="J55" s="799"/>
      <c r="K55" s="799"/>
      <c r="L55" s="933"/>
      <c r="M55" s="923">
        <f t="shared" si="8"/>
        <v>34</v>
      </c>
      <c r="N55" s="799">
        <v>34</v>
      </c>
      <c r="O55" s="799"/>
      <c r="P55" s="799"/>
      <c r="Q55" s="933"/>
      <c r="R55" s="911"/>
      <c r="S55" s="800"/>
    </row>
    <row r="56" spans="1:19" ht="24" x14ac:dyDescent="0.25">
      <c r="A56" s="244"/>
      <c r="B56" s="85" t="s">
        <v>562</v>
      </c>
      <c r="C56" s="1143">
        <f>SUM(D56:G56)</f>
        <v>0</v>
      </c>
      <c r="D56" s="1130">
        <f>SUM(D57)</f>
        <v>0</v>
      </c>
      <c r="E56" s="1090">
        <f>SUM(E57)</f>
        <v>0</v>
      </c>
      <c r="F56" s="1090">
        <f>SUM(F57)</f>
        <v>0</v>
      </c>
      <c r="G56" s="1094">
        <f>SUM(G57)</f>
        <v>0</v>
      </c>
      <c r="H56" s="1092">
        <f>SUM(I56:L56)</f>
        <v>0</v>
      </c>
      <c r="I56" s="1090">
        <f>SUM(I57)</f>
        <v>0</v>
      </c>
      <c r="J56" s="1090">
        <f>SUM(J57)</f>
        <v>0</v>
      </c>
      <c r="K56" s="1090">
        <f>SUM(K57)</f>
        <v>0</v>
      </c>
      <c r="L56" s="1094">
        <f>SUM(L57)</f>
        <v>0</v>
      </c>
      <c r="M56" s="1143">
        <f>SUM(N56:Q56)</f>
        <v>0</v>
      </c>
      <c r="N56" s="1130">
        <f>SUM(N57)</f>
        <v>0</v>
      </c>
      <c r="O56" s="1090">
        <f>SUM(O57)</f>
        <v>0</v>
      </c>
      <c r="P56" s="1090">
        <f>SUM(P57)</f>
        <v>0</v>
      </c>
      <c r="Q56" s="1094">
        <f>SUM(Q57)</f>
        <v>0</v>
      </c>
      <c r="R56" s="805"/>
      <c r="S56" s="800"/>
    </row>
    <row r="57" spans="1:19" ht="24" x14ac:dyDescent="0.25">
      <c r="A57" s="244" t="s">
        <v>26</v>
      </c>
      <c r="B57" s="1477" t="s">
        <v>563</v>
      </c>
      <c r="C57" s="1198">
        <f>SUM(D57:G57)</f>
        <v>0</v>
      </c>
      <c r="D57" s="1145"/>
      <c r="E57" s="799"/>
      <c r="F57" s="799"/>
      <c r="G57" s="933"/>
      <c r="H57" s="923">
        <f>SUM(I57:L57)</f>
        <v>0</v>
      </c>
      <c r="I57" s="799"/>
      <c r="J57" s="799"/>
      <c r="K57" s="799"/>
      <c r="L57" s="933"/>
      <c r="M57" s="1198">
        <f>SUM(N57:Q57)</f>
        <v>0</v>
      </c>
      <c r="N57" s="1145"/>
      <c r="O57" s="799"/>
      <c r="P57" s="799"/>
      <c r="Q57" s="933"/>
      <c r="R57" s="812"/>
      <c r="S57" s="800"/>
    </row>
    <row r="58" spans="1:19" ht="24" x14ac:dyDescent="0.25">
      <c r="A58" s="244" t="s">
        <v>607</v>
      </c>
      <c r="B58" s="1477" t="s">
        <v>564</v>
      </c>
      <c r="C58" s="1198">
        <f t="shared" ref="C58:C65" si="9">SUM(D58:G58)</f>
        <v>0</v>
      </c>
      <c r="D58" s="1145"/>
      <c r="E58" s="799"/>
      <c r="F58" s="799"/>
      <c r="G58" s="933"/>
      <c r="H58" s="923">
        <f t="shared" ref="H58:H65" si="10">I58+J58+K58</f>
        <v>0</v>
      </c>
      <c r="I58" s="799"/>
      <c r="J58" s="799"/>
      <c r="K58" s="799"/>
      <c r="L58" s="933"/>
      <c r="M58" s="1198">
        <f>SUM(N58:Q58)</f>
        <v>0</v>
      </c>
      <c r="N58" s="1145"/>
      <c r="O58" s="799"/>
      <c r="P58" s="799"/>
      <c r="Q58" s="933"/>
      <c r="R58" s="908"/>
      <c r="S58" s="800"/>
    </row>
    <row r="59" spans="1:19" ht="36" x14ac:dyDescent="0.25">
      <c r="A59" s="26" t="s">
        <v>608</v>
      </c>
      <c r="B59" s="1476" t="s">
        <v>73</v>
      </c>
      <c r="C59" s="1198">
        <f t="shared" si="9"/>
        <v>0</v>
      </c>
      <c r="D59" s="799"/>
      <c r="E59" s="799"/>
      <c r="F59" s="799"/>
      <c r="G59" s="933"/>
      <c r="H59" s="923">
        <f t="shared" si="10"/>
        <v>0</v>
      </c>
      <c r="I59" s="799"/>
      <c r="J59" s="799"/>
      <c r="K59" s="799"/>
      <c r="L59" s="933"/>
      <c r="M59" s="923">
        <f t="shared" ref="M59:M65" si="11">N59+O59+P59</f>
        <v>0</v>
      </c>
      <c r="N59" s="799"/>
      <c r="O59" s="799"/>
      <c r="P59" s="799"/>
      <c r="Q59" s="933"/>
      <c r="R59" s="908"/>
      <c r="S59" s="800"/>
    </row>
    <row r="60" spans="1:19" ht="36" x14ac:dyDescent="0.25">
      <c r="A60" s="26" t="s">
        <v>609</v>
      </c>
      <c r="B60" s="1476" t="s">
        <v>565</v>
      </c>
      <c r="C60" s="1198">
        <f t="shared" si="9"/>
        <v>0</v>
      </c>
      <c r="D60" s="799"/>
      <c r="E60" s="799"/>
      <c r="F60" s="799"/>
      <c r="G60" s="933"/>
      <c r="H60" s="923">
        <f t="shared" si="10"/>
        <v>0</v>
      </c>
      <c r="I60" s="799"/>
      <c r="J60" s="799"/>
      <c r="K60" s="799"/>
      <c r="L60" s="933"/>
      <c r="M60" s="923">
        <f>SUM(N60:Q60)</f>
        <v>0</v>
      </c>
      <c r="N60" s="799"/>
      <c r="O60" s="799"/>
      <c r="P60" s="799"/>
      <c r="Q60" s="933"/>
      <c r="R60" s="908"/>
      <c r="S60" s="800"/>
    </row>
    <row r="61" spans="1:19" ht="24" x14ac:dyDescent="0.25">
      <c r="A61" s="26" t="s">
        <v>610</v>
      </c>
      <c r="B61" s="104" t="s">
        <v>75</v>
      </c>
      <c r="C61" s="1198">
        <f t="shared" si="9"/>
        <v>0</v>
      </c>
      <c r="D61" s="799"/>
      <c r="E61" s="799"/>
      <c r="F61" s="799"/>
      <c r="G61" s="933"/>
      <c r="H61" s="923">
        <f t="shared" si="10"/>
        <v>0</v>
      </c>
      <c r="I61" s="799"/>
      <c r="J61" s="799"/>
      <c r="K61" s="799"/>
      <c r="L61" s="933"/>
      <c r="M61" s="923">
        <f>SUM(N61:Q61)</f>
        <v>0</v>
      </c>
      <c r="N61" s="799"/>
      <c r="O61" s="799"/>
      <c r="P61" s="799"/>
      <c r="Q61" s="933"/>
      <c r="R61" s="908"/>
      <c r="S61" s="800"/>
    </row>
    <row r="62" spans="1:19" ht="24" x14ac:dyDescent="0.25">
      <c r="A62" s="26" t="s">
        <v>611</v>
      </c>
      <c r="B62" s="104" t="s">
        <v>566</v>
      </c>
      <c r="C62" s="1198">
        <f t="shared" si="9"/>
        <v>0</v>
      </c>
      <c r="D62" s="276"/>
      <c r="E62" s="1102"/>
      <c r="F62" s="1102"/>
      <c r="G62" s="1104"/>
      <c r="H62" s="925">
        <f t="shared" si="10"/>
        <v>0</v>
      </c>
      <c r="I62" s="276"/>
      <c r="J62" s="1102"/>
      <c r="K62" s="1102"/>
      <c r="L62" s="1104"/>
      <c r="M62" s="925">
        <f t="shared" si="11"/>
        <v>0</v>
      </c>
      <c r="N62" s="276"/>
      <c r="O62" s="1102"/>
      <c r="P62" s="1102"/>
      <c r="Q62" s="1104"/>
      <c r="R62" s="909"/>
      <c r="S62" s="800"/>
    </row>
    <row r="63" spans="1:19" ht="24" x14ac:dyDescent="0.25">
      <c r="A63" s="26" t="s">
        <v>612</v>
      </c>
      <c r="B63" s="241" t="s">
        <v>799</v>
      </c>
      <c r="C63" s="1198">
        <f t="shared" si="9"/>
        <v>0</v>
      </c>
      <c r="D63" s="276"/>
      <c r="E63" s="1102"/>
      <c r="F63" s="1102"/>
      <c r="G63" s="1104"/>
      <c r="H63" s="925">
        <f t="shared" si="10"/>
        <v>0</v>
      </c>
      <c r="I63" s="276"/>
      <c r="J63" s="1102"/>
      <c r="K63" s="1102"/>
      <c r="L63" s="1104"/>
      <c r="M63" s="925">
        <f t="shared" si="11"/>
        <v>0</v>
      </c>
      <c r="N63" s="276"/>
      <c r="O63" s="1102"/>
      <c r="P63" s="1102"/>
      <c r="Q63" s="1104"/>
      <c r="R63" s="909"/>
      <c r="S63" s="800"/>
    </row>
    <row r="64" spans="1:19" ht="36" x14ac:dyDescent="0.25">
      <c r="A64" s="26" t="s">
        <v>613</v>
      </c>
      <c r="B64" s="104" t="s">
        <v>568</v>
      </c>
      <c r="C64" s="1198">
        <f t="shared" si="9"/>
        <v>0</v>
      </c>
      <c r="D64" s="276"/>
      <c r="E64" s="1102"/>
      <c r="F64" s="1102"/>
      <c r="G64" s="1104"/>
      <c r="H64" s="925">
        <f t="shared" si="10"/>
        <v>0</v>
      </c>
      <c r="I64" s="276"/>
      <c r="J64" s="1102"/>
      <c r="K64" s="1102"/>
      <c r="L64" s="1104"/>
      <c r="M64" s="925">
        <f t="shared" si="11"/>
        <v>0</v>
      </c>
      <c r="N64" s="276"/>
      <c r="O64" s="1102"/>
      <c r="P64" s="1102"/>
      <c r="Q64" s="1104"/>
      <c r="R64" s="909"/>
      <c r="S64" s="800"/>
    </row>
    <row r="65" spans="1:19" ht="60" x14ac:dyDescent="0.25">
      <c r="A65" s="26" t="s">
        <v>614</v>
      </c>
      <c r="B65" s="110" t="s">
        <v>78</v>
      </c>
      <c r="C65" s="1198">
        <f t="shared" si="9"/>
        <v>0</v>
      </c>
      <c r="D65" s="276"/>
      <c r="E65" s="1102"/>
      <c r="F65" s="1102"/>
      <c r="G65" s="1104"/>
      <c r="H65" s="925">
        <f t="shared" si="10"/>
        <v>0</v>
      </c>
      <c r="I65" s="276"/>
      <c r="J65" s="1102"/>
      <c r="K65" s="1102"/>
      <c r="L65" s="1148"/>
      <c r="M65" s="1533">
        <f t="shared" si="11"/>
        <v>0</v>
      </c>
      <c r="N65" s="276"/>
      <c r="O65" s="1102"/>
      <c r="P65" s="1102"/>
      <c r="Q65" s="1104"/>
      <c r="R65" s="827"/>
      <c r="S65" s="800"/>
    </row>
    <row r="66" spans="1:19" ht="36" x14ac:dyDescent="0.25">
      <c r="A66" s="243"/>
      <c r="B66" s="109" t="s">
        <v>763</v>
      </c>
      <c r="C66" s="1149">
        <f t="shared" ref="C66:C81" si="12">SUM(D66:G66)</f>
        <v>1907</v>
      </c>
      <c r="D66" s="1135">
        <f>D67+D69+D75</f>
        <v>1907</v>
      </c>
      <c r="E66" s="1135">
        <f>E67+E69+E75</f>
        <v>0</v>
      </c>
      <c r="F66" s="1135">
        <f>F67+F69+F75</f>
        <v>0</v>
      </c>
      <c r="G66" s="1140">
        <f>G67+G69+G75</f>
        <v>0</v>
      </c>
      <c r="H66" s="1149">
        <f t="shared" ref="H66:H81" si="13">SUM(I66:L66)</f>
        <v>1907</v>
      </c>
      <c r="I66" s="1135">
        <f>I67+I69+I75</f>
        <v>1907</v>
      </c>
      <c r="J66" s="1135">
        <f>J67+J69+J75</f>
        <v>0</v>
      </c>
      <c r="K66" s="1135">
        <f>K67+K69+K75</f>
        <v>0</v>
      </c>
      <c r="L66" s="1140">
        <f>L67+L69+L75</f>
        <v>0</v>
      </c>
      <c r="M66" s="1149">
        <f t="shared" ref="M66:M81" si="14">SUM(N66:Q66)</f>
        <v>1165.9000000000001</v>
      </c>
      <c r="N66" s="1135">
        <f>N67+N69+N75</f>
        <v>1165.9000000000001</v>
      </c>
      <c r="O66" s="1135">
        <f>O67+O69+O75</f>
        <v>0</v>
      </c>
      <c r="P66" s="1135">
        <f>P67+P69+P75</f>
        <v>0</v>
      </c>
      <c r="Q66" s="1140">
        <f>Q67+Q69+Q75</f>
        <v>0</v>
      </c>
      <c r="R66" s="829"/>
      <c r="S66" s="800"/>
    </row>
    <row r="67" spans="1:19" ht="24" x14ac:dyDescent="0.25">
      <c r="A67" s="22">
        <v>1</v>
      </c>
      <c r="B67" s="107" t="s">
        <v>764</v>
      </c>
      <c r="C67" s="1143">
        <f t="shared" si="12"/>
        <v>630</v>
      </c>
      <c r="D67" s="1162">
        <f>SUM(D68)</f>
        <v>630</v>
      </c>
      <c r="E67" s="1156">
        <f>SUM(E68)</f>
        <v>0</v>
      </c>
      <c r="F67" s="1157">
        <f>SUM(F68)</f>
        <v>0</v>
      </c>
      <c r="G67" s="1160">
        <f>SUM(G68)</f>
        <v>0</v>
      </c>
      <c r="H67" s="1143">
        <f t="shared" si="13"/>
        <v>1030</v>
      </c>
      <c r="I67" s="1162">
        <f>SUM(I68)</f>
        <v>1030</v>
      </c>
      <c r="J67" s="1156">
        <f>SUM(J68)</f>
        <v>0</v>
      </c>
      <c r="K67" s="1157">
        <f>SUM(K68)</f>
        <v>0</v>
      </c>
      <c r="L67" s="1160">
        <f>SUM(L68)</f>
        <v>0</v>
      </c>
      <c r="M67" s="1143">
        <f t="shared" si="14"/>
        <v>370.3</v>
      </c>
      <c r="N67" s="1162">
        <f>SUM(N68)</f>
        <v>370.3</v>
      </c>
      <c r="O67" s="1156">
        <f>SUM(O68)</f>
        <v>0</v>
      </c>
      <c r="P67" s="1157">
        <f>SUM(P68)</f>
        <v>0</v>
      </c>
      <c r="Q67" s="1160">
        <f>SUM(Q68)</f>
        <v>0</v>
      </c>
      <c r="R67" s="805"/>
      <c r="S67" s="800"/>
    </row>
    <row r="68" spans="1:19" ht="48" x14ac:dyDescent="0.25">
      <c r="A68" s="26" t="s">
        <v>26</v>
      </c>
      <c r="B68" s="104" t="s">
        <v>583</v>
      </c>
      <c r="C68" s="1198">
        <f t="shared" si="12"/>
        <v>630</v>
      </c>
      <c r="D68" s="1111">
        <v>630</v>
      </c>
      <c r="E68" s="1102"/>
      <c r="F68" s="1102"/>
      <c r="G68" s="1104"/>
      <c r="H68" s="1198">
        <f t="shared" si="13"/>
        <v>1030</v>
      </c>
      <c r="I68" s="1111">
        <v>1030</v>
      </c>
      <c r="J68" s="1102"/>
      <c r="K68" s="1102"/>
      <c r="L68" s="1104"/>
      <c r="M68" s="1198">
        <f t="shared" si="14"/>
        <v>370.3</v>
      </c>
      <c r="N68" s="1111">
        <v>370.3</v>
      </c>
      <c r="O68" s="1102"/>
      <c r="P68" s="1102"/>
      <c r="Q68" s="1104"/>
      <c r="R68" s="30"/>
      <c r="S68" s="800"/>
    </row>
    <row r="69" spans="1:19" ht="36" x14ac:dyDescent="0.25">
      <c r="A69" s="22" t="s">
        <v>168</v>
      </c>
      <c r="B69" s="1471" t="s">
        <v>765</v>
      </c>
      <c r="C69" s="1143">
        <f t="shared" si="12"/>
        <v>657</v>
      </c>
      <c r="D69" s="1090">
        <f>SUM(D70)</f>
        <v>657</v>
      </c>
      <c r="E69" s="1090">
        <f>SUM(E70:E74)</f>
        <v>0</v>
      </c>
      <c r="F69" s="1090">
        <f>SUM(F70:F74)</f>
        <v>0</v>
      </c>
      <c r="G69" s="1094">
        <f>SUM(G70:G74)</f>
        <v>0</v>
      </c>
      <c r="H69" s="1143">
        <f t="shared" si="13"/>
        <v>257</v>
      </c>
      <c r="I69" s="1090">
        <f>SUM(I70)</f>
        <v>257</v>
      </c>
      <c r="J69" s="1090">
        <f>SUM(J70)</f>
        <v>0</v>
      </c>
      <c r="K69" s="1090">
        <f>SUM(K70)</f>
        <v>0</v>
      </c>
      <c r="L69" s="1094">
        <f>SUM(L70:L74)</f>
        <v>0</v>
      </c>
      <c r="M69" s="1143">
        <f t="shared" si="14"/>
        <v>487.6</v>
      </c>
      <c r="N69" s="1090">
        <f>SUM(N70)</f>
        <v>487.6</v>
      </c>
      <c r="O69" s="1090">
        <f>SUM(O70)</f>
        <v>0</v>
      </c>
      <c r="P69" s="1090">
        <f>SUM(P70)</f>
        <v>0</v>
      </c>
      <c r="Q69" s="1090">
        <f>SUM(Q70)</f>
        <v>0</v>
      </c>
      <c r="R69" s="30"/>
      <c r="S69" s="800"/>
    </row>
    <row r="70" spans="1:19" ht="24" x14ac:dyDescent="0.25">
      <c r="A70" s="1502" t="s">
        <v>34</v>
      </c>
      <c r="B70" s="1487" t="s">
        <v>773</v>
      </c>
      <c r="C70" s="1198">
        <f t="shared" si="12"/>
        <v>657</v>
      </c>
      <c r="D70" s="1488">
        <f>D71+D72+D73+D74</f>
        <v>657</v>
      </c>
      <c r="E70" s="1488">
        <f>E71+E72+E73+E74</f>
        <v>0</v>
      </c>
      <c r="F70" s="1488">
        <f>F71+F72+F73+F74</f>
        <v>0</v>
      </c>
      <c r="G70" s="1488">
        <f>G71+G72+G73+G74</f>
        <v>0</v>
      </c>
      <c r="H70" s="1198">
        <f t="shared" si="13"/>
        <v>257</v>
      </c>
      <c r="I70" s="1488">
        <f>I71+I72+I73+I74</f>
        <v>257</v>
      </c>
      <c r="J70" s="1488">
        <f>J71+J72+J73+J74</f>
        <v>0</v>
      </c>
      <c r="K70" s="1488">
        <f>K71+K72+K73+K74</f>
        <v>0</v>
      </c>
      <c r="L70" s="1488">
        <f>L71+L72+L73+L74</f>
        <v>0</v>
      </c>
      <c r="M70" s="1198">
        <f t="shared" si="14"/>
        <v>487.6</v>
      </c>
      <c r="N70" s="1488">
        <f>N71+N72+N73+N74</f>
        <v>487.6</v>
      </c>
      <c r="O70" s="1488">
        <f>O71+O72+O73+O74</f>
        <v>0</v>
      </c>
      <c r="P70" s="1488">
        <f>P71+P72+P73+P74</f>
        <v>0</v>
      </c>
      <c r="Q70" s="1488">
        <f>Q71+Q72+Q73+Q74</f>
        <v>0</v>
      </c>
      <c r="R70" s="30"/>
      <c r="S70" s="800"/>
    </row>
    <row r="71" spans="1:19" ht="24" x14ac:dyDescent="0.25">
      <c r="A71" s="26" t="s">
        <v>397</v>
      </c>
      <c r="B71" s="104" t="s">
        <v>766</v>
      </c>
      <c r="C71" s="1198">
        <f t="shared" si="12"/>
        <v>45</v>
      </c>
      <c r="D71" s="1111">
        <v>45</v>
      </c>
      <c r="E71" s="1102"/>
      <c r="F71" s="1102"/>
      <c r="G71" s="1104"/>
      <c r="H71" s="1198">
        <f t="shared" si="13"/>
        <v>45</v>
      </c>
      <c r="I71" s="1111">
        <v>45</v>
      </c>
      <c r="J71" s="1102"/>
      <c r="K71" s="1102"/>
      <c r="L71" s="1104"/>
      <c r="M71" s="1198">
        <f t="shared" si="14"/>
        <v>40.299999999999997</v>
      </c>
      <c r="N71" s="1111">
        <v>40.299999999999997</v>
      </c>
      <c r="O71" s="1102"/>
      <c r="P71" s="1102"/>
      <c r="Q71" s="1104"/>
      <c r="R71" s="30"/>
      <c r="S71" s="800"/>
    </row>
    <row r="72" spans="1:19" ht="36" x14ac:dyDescent="0.25">
      <c r="A72" s="26" t="s">
        <v>398</v>
      </c>
      <c r="B72" s="104" t="s">
        <v>767</v>
      </c>
      <c r="C72" s="1198">
        <f t="shared" si="12"/>
        <v>355</v>
      </c>
      <c r="D72" s="1111">
        <v>355</v>
      </c>
      <c r="E72" s="1102"/>
      <c r="F72" s="1102"/>
      <c r="G72" s="1104"/>
      <c r="H72" s="1198">
        <f t="shared" si="13"/>
        <v>212</v>
      </c>
      <c r="I72" s="1111">
        <v>212</v>
      </c>
      <c r="J72" s="1102"/>
      <c r="K72" s="1102"/>
      <c r="L72" s="1104"/>
      <c r="M72" s="1198">
        <f t="shared" si="14"/>
        <v>257.3</v>
      </c>
      <c r="N72" s="1111">
        <v>257.3</v>
      </c>
      <c r="O72" s="1102"/>
      <c r="P72" s="1102"/>
      <c r="Q72" s="1104"/>
      <c r="R72" s="30"/>
      <c r="S72" s="800"/>
    </row>
    <row r="73" spans="1:19" ht="36" x14ac:dyDescent="0.25">
      <c r="A73" s="26" t="s">
        <v>399</v>
      </c>
      <c r="B73" s="104" t="s">
        <v>800</v>
      </c>
      <c r="C73" s="1198">
        <f t="shared" si="12"/>
        <v>0</v>
      </c>
      <c r="D73" s="1111"/>
      <c r="E73" s="1102"/>
      <c r="F73" s="1102"/>
      <c r="G73" s="1104"/>
      <c r="H73" s="1198">
        <f t="shared" si="13"/>
        <v>0</v>
      </c>
      <c r="I73" s="1111"/>
      <c r="J73" s="1102"/>
      <c r="K73" s="1102"/>
      <c r="L73" s="1104"/>
      <c r="M73" s="1198">
        <f t="shared" si="14"/>
        <v>0</v>
      </c>
      <c r="N73" s="1111"/>
      <c r="O73" s="1102"/>
      <c r="P73" s="1102"/>
      <c r="Q73" s="1104"/>
      <c r="R73" s="30"/>
      <c r="S73" s="800"/>
    </row>
    <row r="74" spans="1:19" ht="48" x14ac:dyDescent="0.25">
      <c r="A74" s="26" t="s">
        <v>400</v>
      </c>
      <c r="B74" s="104" t="s">
        <v>801</v>
      </c>
      <c r="C74" s="1198">
        <f t="shared" si="12"/>
        <v>257</v>
      </c>
      <c r="D74" s="1111">
        <v>257</v>
      </c>
      <c r="E74" s="1102"/>
      <c r="F74" s="1102"/>
      <c r="G74" s="1104"/>
      <c r="H74" s="1198">
        <f t="shared" si="13"/>
        <v>0</v>
      </c>
      <c r="I74" s="1111"/>
      <c r="J74" s="1102"/>
      <c r="K74" s="1102"/>
      <c r="L74" s="1104"/>
      <c r="M74" s="1198">
        <f t="shared" si="14"/>
        <v>190</v>
      </c>
      <c r="N74" s="1111">
        <v>190</v>
      </c>
      <c r="O74" s="1102"/>
      <c r="P74" s="1102"/>
      <c r="Q74" s="1104"/>
      <c r="R74" s="30"/>
      <c r="S74" s="800"/>
    </row>
    <row r="75" spans="1:19" ht="24" x14ac:dyDescent="0.25">
      <c r="A75" s="18" t="s">
        <v>394</v>
      </c>
      <c r="B75" s="105" t="s">
        <v>772</v>
      </c>
      <c r="C75" s="1143">
        <f t="shared" si="12"/>
        <v>620</v>
      </c>
      <c r="D75" s="1472">
        <f>D76+D80</f>
        <v>620</v>
      </c>
      <c r="E75" s="1472">
        <f>E76+E80</f>
        <v>0</v>
      </c>
      <c r="F75" s="1472">
        <f>F76+F80</f>
        <v>0</v>
      </c>
      <c r="G75" s="1483">
        <f>G76+G80</f>
        <v>0</v>
      </c>
      <c r="H75" s="1143">
        <f t="shared" si="13"/>
        <v>620</v>
      </c>
      <c r="I75" s="1472">
        <f>I76+I80</f>
        <v>620</v>
      </c>
      <c r="J75" s="1472">
        <f>J76+J80</f>
        <v>0</v>
      </c>
      <c r="K75" s="1472">
        <f>K76+K80</f>
        <v>0</v>
      </c>
      <c r="L75" s="1483">
        <f>L76+L80</f>
        <v>0</v>
      </c>
      <c r="M75" s="1143">
        <f t="shared" si="14"/>
        <v>308</v>
      </c>
      <c r="N75" s="1472">
        <f>N76+N80</f>
        <v>308</v>
      </c>
      <c r="O75" s="1472">
        <f>O76+O80</f>
        <v>0</v>
      </c>
      <c r="P75" s="1472">
        <f>P76+P80</f>
        <v>0</v>
      </c>
      <c r="Q75" s="1483">
        <f>Q76+Q80</f>
        <v>0</v>
      </c>
      <c r="R75" s="30"/>
      <c r="S75" s="800"/>
    </row>
    <row r="76" spans="1:19" ht="24" x14ac:dyDescent="0.25">
      <c r="A76" s="22" t="s">
        <v>40</v>
      </c>
      <c r="B76" s="1487" t="s">
        <v>768</v>
      </c>
      <c r="C76" s="1198">
        <f t="shared" si="12"/>
        <v>200</v>
      </c>
      <c r="D76" s="1488">
        <f>D77+D78+D79</f>
        <v>200</v>
      </c>
      <c r="E76" s="1488">
        <f>E77+E78+E79</f>
        <v>0</v>
      </c>
      <c r="F76" s="1488">
        <f>F77+F78+F79</f>
        <v>0</v>
      </c>
      <c r="G76" s="1489">
        <f>G77+G78+G79</f>
        <v>0</v>
      </c>
      <c r="H76" s="1198">
        <f t="shared" si="13"/>
        <v>200</v>
      </c>
      <c r="I76" s="1488">
        <f>I77+I78+I79</f>
        <v>200</v>
      </c>
      <c r="J76" s="1488">
        <f>J77+J78+J79</f>
        <v>0</v>
      </c>
      <c r="K76" s="1488">
        <f>K77+K78+K79</f>
        <v>0</v>
      </c>
      <c r="L76" s="1489">
        <f>L77+L78+L79</f>
        <v>0</v>
      </c>
      <c r="M76" s="1198">
        <f t="shared" si="14"/>
        <v>128</v>
      </c>
      <c r="N76" s="1488">
        <f>N77+N78+N79</f>
        <v>128</v>
      </c>
      <c r="O76" s="1488">
        <f>O77+O78+O79</f>
        <v>0</v>
      </c>
      <c r="P76" s="1488">
        <f>P77+P78+P79</f>
        <v>0</v>
      </c>
      <c r="Q76" s="1489">
        <f>Q77+Q78+Q79</f>
        <v>0</v>
      </c>
      <c r="R76" s="30"/>
      <c r="S76" s="800"/>
    </row>
    <row r="77" spans="1:19" ht="24" x14ac:dyDescent="0.25">
      <c r="A77" s="26" t="s">
        <v>769</v>
      </c>
      <c r="B77" s="110" t="s">
        <v>802</v>
      </c>
      <c r="C77" s="1198">
        <f t="shared" si="12"/>
        <v>60</v>
      </c>
      <c r="D77" s="1177">
        <v>60</v>
      </c>
      <c r="E77" s="1177"/>
      <c r="F77" s="1177"/>
      <c r="G77" s="1178"/>
      <c r="H77" s="1198">
        <f t="shared" si="13"/>
        <v>60</v>
      </c>
      <c r="I77" s="1177">
        <v>60</v>
      </c>
      <c r="J77" s="1177"/>
      <c r="K77" s="1177"/>
      <c r="L77" s="1178"/>
      <c r="M77" s="1198">
        <f t="shared" si="14"/>
        <v>0</v>
      </c>
      <c r="N77" s="1177"/>
      <c r="O77" s="1177"/>
      <c r="P77" s="1177"/>
      <c r="Q77" s="1178"/>
      <c r="R77" s="30"/>
      <c r="S77" s="800"/>
    </row>
    <row r="78" spans="1:19" ht="24" x14ac:dyDescent="0.25">
      <c r="A78" s="1498" t="s">
        <v>770</v>
      </c>
      <c r="B78" s="110" t="s">
        <v>564</v>
      </c>
      <c r="C78" s="1198">
        <f t="shared" si="12"/>
        <v>90</v>
      </c>
      <c r="D78" s="1177">
        <v>90</v>
      </c>
      <c r="E78" s="1177"/>
      <c r="F78" s="1177"/>
      <c r="G78" s="1178"/>
      <c r="H78" s="1198">
        <f t="shared" si="13"/>
        <v>90</v>
      </c>
      <c r="I78" s="1177">
        <v>90</v>
      </c>
      <c r="J78" s="1177"/>
      <c r="K78" s="1177"/>
      <c r="L78" s="1178"/>
      <c r="M78" s="1198">
        <f t="shared" si="14"/>
        <v>128</v>
      </c>
      <c r="N78" s="1177">
        <v>128</v>
      </c>
      <c r="O78" s="1177"/>
      <c r="P78" s="1177"/>
      <c r="Q78" s="1178"/>
      <c r="R78" s="30"/>
      <c r="S78" s="800"/>
    </row>
    <row r="79" spans="1:19" ht="60" x14ac:dyDescent="0.25">
      <c r="A79" s="1498" t="s">
        <v>771</v>
      </c>
      <c r="B79" s="110" t="s">
        <v>78</v>
      </c>
      <c r="C79" s="1198">
        <f t="shared" si="12"/>
        <v>50</v>
      </c>
      <c r="D79" s="1177">
        <v>50</v>
      </c>
      <c r="E79" s="1177"/>
      <c r="F79" s="1177"/>
      <c r="G79" s="1178"/>
      <c r="H79" s="1198">
        <f t="shared" si="13"/>
        <v>50</v>
      </c>
      <c r="I79" s="1177">
        <v>50</v>
      </c>
      <c r="J79" s="1177"/>
      <c r="K79" s="1177"/>
      <c r="L79" s="1178"/>
      <c r="M79" s="1198">
        <f t="shared" si="14"/>
        <v>0</v>
      </c>
      <c r="N79" s="1177">
        <v>0</v>
      </c>
      <c r="O79" s="1177"/>
      <c r="P79" s="1177"/>
      <c r="Q79" s="1178"/>
      <c r="R79" s="30"/>
      <c r="S79" s="800"/>
    </row>
    <row r="80" spans="1:19" ht="36" x14ac:dyDescent="0.25">
      <c r="A80" s="22" t="s">
        <v>35</v>
      </c>
      <c r="B80" s="1500" t="s">
        <v>166</v>
      </c>
      <c r="C80" s="1198">
        <f t="shared" si="12"/>
        <v>420</v>
      </c>
      <c r="D80" s="1501">
        <v>420</v>
      </c>
      <c r="E80" s="1177"/>
      <c r="F80" s="1177"/>
      <c r="G80" s="1178"/>
      <c r="H80" s="1198">
        <f t="shared" si="13"/>
        <v>420</v>
      </c>
      <c r="I80" s="1501">
        <v>420</v>
      </c>
      <c r="J80" s="1177"/>
      <c r="K80" s="1177"/>
      <c r="L80" s="1178"/>
      <c r="M80" s="1198">
        <f t="shared" si="14"/>
        <v>180</v>
      </c>
      <c r="N80" s="1501">
        <v>180</v>
      </c>
      <c r="O80" s="1177"/>
      <c r="P80" s="1177"/>
      <c r="Q80" s="1178"/>
      <c r="R80" s="43"/>
      <c r="S80" s="800"/>
    </row>
    <row r="81" spans="1:19" ht="27.75" customHeight="1" thickBot="1" x14ac:dyDescent="0.3">
      <c r="A81" s="904"/>
      <c r="B81" s="1481" t="s">
        <v>131</v>
      </c>
      <c r="C81" s="1004">
        <f t="shared" si="12"/>
        <v>3075.6</v>
      </c>
      <c r="D81" s="1175">
        <f>D21+D33+D37+D44+D66</f>
        <v>2875.6</v>
      </c>
      <c r="E81" s="1175">
        <f>E21+E33+E37+E44+E66</f>
        <v>200</v>
      </c>
      <c r="F81" s="1175">
        <f>F21+F33+F37+F44+F66</f>
        <v>0</v>
      </c>
      <c r="G81" s="1176">
        <f>G21+G33+G37+G44+G66</f>
        <v>0</v>
      </c>
      <c r="H81" s="1004">
        <f t="shared" si="13"/>
        <v>3513.5</v>
      </c>
      <c r="I81" s="1175">
        <f>I21+I33+I37+I44+I66</f>
        <v>3313.5</v>
      </c>
      <c r="J81" s="1175">
        <f>J21+J33+J37+J44+J66</f>
        <v>200</v>
      </c>
      <c r="K81" s="1175">
        <f>K21+K33+K37+K44+K66</f>
        <v>0</v>
      </c>
      <c r="L81" s="1176">
        <f>L21+L33+L37+L44+L66</f>
        <v>0</v>
      </c>
      <c r="M81" s="1004">
        <f t="shared" si="14"/>
        <v>1999.6000000000001</v>
      </c>
      <c r="N81" s="1175">
        <f>N21+N33+N37+N44+N66</f>
        <v>1999.6000000000001</v>
      </c>
      <c r="O81" s="1175">
        <f>O21+O33+O37+O44+O66</f>
        <v>0</v>
      </c>
      <c r="P81" s="1175">
        <f>P21+P33+P37+P44+P66</f>
        <v>0</v>
      </c>
      <c r="Q81" s="1176">
        <f>Q21+Q33+Q37+Q44+Q66</f>
        <v>0</v>
      </c>
      <c r="R81" s="914">
        <f>M81/C81*100</f>
        <v>65.014956431265446</v>
      </c>
      <c r="S81" s="800"/>
    </row>
    <row r="82" spans="1:19" ht="30" customHeight="1" x14ac:dyDescent="0.25">
      <c r="A82" s="1866" t="s">
        <v>730</v>
      </c>
      <c r="B82" s="1867"/>
      <c r="C82" s="1867"/>
      <c r="D82" s="1867"/>
      <c r="E82" s="1867"/>
      <c r="F82" s="1867"/>
      <c r="G82" s="1867"/>
      <c r="H82" s="1867"/>
      <c r="I82" s="1867"/>
      <c r="J82" s="1867"/>
      <c r="K82" s="1867"/>
      <c r="L82" s="1867"/>
      <c r="M82" s="1867"/>
      <c r="N82" s="1867"/>
      <c r="O82" s="1867"/>
      <c r="P82" s="1867"/>
      <c r="Q82" s="1867"/>
      <c r="R82" s="1868"/>
      <c r="S82" s="1293" t="s">
        <v>364</v>
      </c>
    </row>
    <row r="83" spans="1:19" ht="24" x14ac:dyDescent="0.25">
      <c r="A83" s="46" t="s">
        <v>167</v>
      </c>
      <c r="B83" s="1296" t="s">
        <v>629</v>
      </c>
      <c r="C83" s="1092">
        <f>SUM(D83:G83)</f>
        <v>82138.950000000012</v>
      </c>
      <c r="D83" s="1451">
        <f>SUM(D84:D86)</f>
        <v>82138.950000000012</v>
      </c>
      <c r="E83" s="1090">
        <f>SUM(E84:E86)</f>
        <v>0</v>
      </c>
      <c r="F83" s="1090">
        <f>SUM(F84:F86)</f>
        <v>0</v>
      </c>
      <c r="G83" s="1094">
        <f>SUM(G84:G86)</f>
        <v>0</v>
      </c>
      <c r="H83" s="1092">
        <f>SUM(I83:L83)</f>
        <v>85057.55</v>
      </c>
      <c r="I83" s="1090">
        <f>SUM(I84:I86)</f>
        <v>80986.350000000006</v>
      </c>
      <c r="J83" s="1090">
        <f>SUM(J84:J86)</f>
        <v>4071.2</v>
      </c>
      <c r="K83" s="1090">
        <f>SUM(K84:K86)</f>
        <v>0</v>
      </c>
      <c r="L83" s="1094">
        <f>SUM(L84:L86)</f>
        <v>0</v>
      </c>
      <c r="M83" s="1092">
        <f>SUM(N83:Q83)</f>
        <v>51126.3</v>
      </c>
      <c r="N83" s="1090">
        <f>SUM(N84:N86)</f>
        <v>51126.3</v>
      </c>
      <c r="O83" s="1090">
        <f>SUM(O84:O86)</f>
        <v>0</v>
      </c>
      <c r="P83" s="1090">
        <f>SUM(P84:P86)</f>
        <v>0</v>
      </c>
      <c r="Q83" s="1094">
        <f>SUM(Q84:Q86)</f>
        <v>0</v>
      </c>
      <c r="R83" s="1297"/>
      <c r="S83" s="800"/>
    </row>
    <row r="84" spans="1:19" ht="35.25" customHeight="1" x14ac:dyDescent="0.25">
      <c r="A84" s="336" t="s">
        <v>26</v>
      </c>
      <c r="B84" s="919" t="s">
        <v>647</v>
      </c>
      <c r="C84" s="923">
        <f>D84+E84+F84</f>
        <v>14795.6</v>
      </c>
      <c r="D84" s="799">
        <v>14795.6</v>
      </c>
      <c r="E84" s="799"/>
      <c r="F84" s="799"/>
      <c r="G84" s="933"/>
      <c r="H84" s="923">
        <f>I84+J84+K84</f>
        <v>14838.4</v>
      </c>
      <c r="I84" s="799">
        <v>14838.4</v>
      </c>
      <c r="J84" s="799"/>
      <c r="K84" s="799"/>
      <c r="L84" s="933"/>
      <c r="M84" s="923">
        <f>N84+O84+P84</f>
        <v>8602.2999999999993</v>
      </c>
      <c r="N84" s="799">
        <v>8602.2999999999993</v>
      </c>
      <c r="O84" s="799"/>
      <c r="P84" s="799"/>
      <c r="Q84" s="933"/>
      <c r="R84" s="930"/>
      <c r="S84" s="800"/>
    </row>
    <row r="85" spans="1:19" ht="36" x14ac:dyDescent="0.25">
      <c r="A85" s="336" t="s">
        <v>27</v>
      </c>
      <c r="B85" s="919" t="s">
        <v>648</v>
      </c>
      <c r="C85" s="1268">
        <f>D85+E85+F85</f>
        <v>28690.799999999999</v>
      </c>
      <c r="D85" s="1272">
        <v>28690.799999999999</v>
      </c>
      <c r="E85" s="799"/>
      <c r="F85" s="799"/>
      <c r="G85" s="933"/>
      <c r="H85" s="923">
        <f>I85+J85+K85</f>
        <v>31571.8</v>
      </c>
      <c r="I85" s="799">
        <v>31571.8</v>
      </c>
      <c r="J85" s="799"/>
      <c r="K85" s="799"/>
      <c r="L85" s="933"/>
      <c r="M85" s="923">
        <f>N85+O85+P85</f>
        <v>18859.8</v>
      </c>
      <c r="N85" s="799">
        <v>18859.8</v>
      </c>
      <c r="O85" s="799"/>
      <c r="P85" s="799"/>
      <c r="Q85" s="933"/>
      <c r="R85" s="930"/>
      <c r="S85" s="800"/>
    </row>
    <row r="86" spans="1:19" ht="35.25" customHeight="1" x14ac:dyDescent="0.25">
      <c r="A86" s="336" t="s">
        <v>28</v>
      </c>
      <c r="B86" s="919" t="s">
        <v>331</v>
      </c>
      <c r="C86" s="923">
        <f>D86+E86+F86</f>
        <v>38652.550000000003</v>
      </c>
      <c r="D86" s="1272">
        <v>38652.550000000003</v>
      </c>
      <c r="E86" s="799"/>
      <c r="F86" s="799"/>
      <c r="G86" s="933"/>
      <c r="H86" s="923">
        <f>I86+J86+K86</f>
        <v>38647.35</v>
      </c>
      <c r="I86" s="799">
        <v>34576.15</v>
      </c>
      <c r="J86" s="799">
        <v>4071.2</v>
      </c>
      <c r="K86" s="799"/>
      <c r="L86" s="933"/>
      <c r="M86" s="923">
        <f>N86+O86+P86</f>
        <v>23664.2</v>
      </c>
      <c r="N86" s="799">
        <v>23664.2</v>
      </c>
      <c r="O86" s="799"/>
      <c r="P86" s="799"/>
      <c r="Q86" s="933"/>
      <c r="R86" s="930"/>
      <c r="S86" s="800"/>
    </row>
    <row r="87" spans="1:19" ht="24" x14ac:dyDescent="0.25">
      <c r="A87" s="46" t="s">
        <v>168</v>
      </c>
      <c r="B87" s="1296" t="s">
        <v>638</v>
      </c>
      <c r="C87" s="1307">
        <f t="shared" ref="C87:C102" si="15">SUM(D87:G87)</f>
        <v>246448.70000000004</v>
      </c>
      <c r="D87" s="1090">
        <f>SUM(D88:D94)</f>
        <v>0</v>
      </c>
      <c r="E87" s="1090">
        <f>SUM(E88:E94)</f>
        <v>239222.60000000003</v>
      </c>
      <c r="F87" s="1090">
        <f>SUM(F88:F94)</f>
        <v>7226.1</v>
      </c>
      <c r="G87" s="1090">
        <f>SUM(G88:G94)</f>
        <v>0</v>
      </c>
      <c r="H87" s="1092">
        <f t="shared" ref="H87:H97" si="16">SUM(I87:L87)</f>
        <v>245310.73</v>
      </c>
      <c r="I87" s="1090">
        <f>SUM(I88:I94)</f>
        <v>0</v>
      </c>
      <c r="J87" s="1090">
        <f t="shared" ref="J87:Q87" si="17">SUM(J88:J94)</f>
        <v>238084.63</v>
      </c>
      <c r="K87" s="1090">
        <f t="shared" si="17"/>
        <v>7226.1</v>
      </c>
      <c r="L87" s="1090">
        <f t="shared" si="17"/>
        <v>0</v>
      </c>
      <c r="M87" s="1092">
        <f>SUM(N87:Q87)</f>
        <v>2593600</v>
      </c>
      <c r="N87" s="1090">
        <f t="shared" si="17"/>
        <v>0</v>
      </c>
      <c r="O87" s="1090">
        <f t="shared" si="17"/>
        <v>2588709.1</v>
      </c>
      <c r="P87" s="1090">
        <f t="shared" si="17"/>
        <v>4890.8999999999996</v>
      </c>
      <c r="Q87" s="1090">
        <f t="shared" si="17"/>
        <v>0</v>
      </c>
      <c r="R87" s="1299"/>
      <c r="S87" s="800"/>
    </row>
    <row r="88" spans="1:19" ht="60" x14ac:dyDescent="0.25">
      <c r="A88" s="336" t="s">
        <v>34</v>
      </c>
      <c r="B88" s="919" t="s">
        <v>731</v>
      </c>
      <c r="C88" s="924">
        <f t="shared" si="15"/>
        <v>2079</v>
      </c>
      <c r="D88" s="799"/>
      <c r="E88" s="799">
        <v>2079</v>
      </c>
      <c r="F88" s="799"/>
      <c r="G88" s="933"/>
      <c r="H88" s="924">
        <f t="shared" si="16"/>
        <v>2079</v>
      </c>
      <c r="I88" s="799"/>
      <c r="J88" s="799">
        <v>2079</v>
      </c>
      <c r="K88" s="799"/>
      <c r="L88" s="933"/>
      <c r="M88" s="924">
        <f>SUM(N88:Q88)</f>
        <v>1305</v>
      </c>
      <c r="N88" s="799"/>
      <c r="O88" s="799">
        <v>1305</v>
      </c>
      <c r="P88" s="799"/>
      <c r="Q88" s="933"/>
      <c r="R88" s="1259"/>
      <c r="S88" s="800"/>
    </row>
    <row r="89" spans="1:19" ht="72" x14ac:dyDescent="0.25">
      <c r="A89" s="336" t="s">
        <v>115</v>
      </c>
      <c r="B89" s="919" t="s">
        <v>650</v>
      </c>
      <c r="C89" s="923">
        <f t="shared" si="15"/>
        <v>4479.1000000000004</v>
      </c>
      <c r="D89" s="799"/>
      <c r="E89" s="799">
        <v>4479.1000000000004</v>
      </c>
      <c r="F89" s="799"/>
      <c r="G89" s="933"/>
      <c r="H89" s="923">
        <f t="shared" si="16"/>
        <v>4479.1000000000004</v>
      </c>
      <c r="I89" s="799"/>
      <c r="J89" s="799">
        <v>4479.1000000000004</v>
      </c>
      <c r="K89" s="799"/>
      <c r="L89" s="933"/>
      <c r="M89" s="923">
        <f t="shared" ref="M89:M94" si="18">SUM(N89:Q89)</f>
        <v>3285.4</v>
      </c>
      <c r="N89" s="799"/>
      <c r="O89" s="799">
        <v>3285.4</v>
      </c>
      <c r="P89" s="799"/>
      <c r="Q89" s="933"/>
      <c r="R89" s="1258"/>
      <c r="S89" s="800"/>
    </row>
    <row r="90" spans="1:19" ht="84.75" customHeight="1" x14ac:dyDescent="0.25">
      <c r="A90" s="336" t="s">
        <v>116</v>
      </c>
      <c r="B90" s="919" t="s">
        <v>651</v>
      </c>
      <c r="C90" s="923">
        <f t="shared" si="15"/>
        <v>90957.3</v>
      </c>
      <c r="D90" s="799"/>
      <c r="E90" s="799">
        <v>90957.3</v>
      </c>
      <c r="F90" s="799"/>
      <c r="G90" s="933"/>
      <c r="H90" s="923">
        <f t="shared" si="16"/>
        <v>89819.33</v>
      </c>
      <c r="I90" s="799"/>
      <c r="J90" s="799">
        <v>89819.33</v>
      </c>
      <c r="K90" s="799"/>
      <c r="L90" s="933"/>
      <c r="M90" s="923">
        <f t="shared" si="18"/>
        <v>63715.67</v>
      </c>
      <c r="N90" s="799"/>
      <c r="O90" s="799">
        <v>63715.67</v>
      </c>
      <c r="P90" s="799"/>
      <c r="Q90" s="933"/>
      <c r="R90" s="930"/>
      <c r="S90" s="800"/>
    </row>
    <row r="91" spans="1:19" ht="84" x14ac:dyDescent="0.25">
      <c r="A91" s="336" t="s">
        <v>117</v>
      </c>
      <c r="B91" s="919" t="s">
        <v>803</v>
      </c>
      <c r="C91" s="923">
        <f t="shared" si="15"/>
        <v>131567.20000000001</v>
      </c>
      <c r="D91" s="799"/>
      <c r="E91" s="799">
        <v>131567.20000000001</v>
      </c>
      <c r="F91" s="799"/>
      <c r="G91" s="933"/>
      <c r="H91" s="923">
        <f t="shared" si="16"/>
        <v>131567.20000000001</v>
      </c>
      <c r="I91" s="799"/>
      <c r="J91" s="799">
        <v>131567.20000000001</v>
      </c>
      <c r="K91" s="799"/>
      <c r="L91" s="933"/>
      <c r="M91" s="923">
        <f t="shared" si="18"/>
        <v>99197.03</v>
      </c>
      <c r="N91" s="799"/>
      <c r="O91" s="799">
        <v>99197.03</v>
      </c>
      <c r="P91" s="799"/>
      <c r="Q91" s="933"/>
      <c r="R91" s="930"/>
      <c r="S91" s="800"/>
    </row>
    <row r="92" spans="1:19" ht="96" x14ac:dyDescent="0.25">
      <c r="A92" s="336" t="s">
        <v>118</v>
      </c>
      <c r="B92" s="919" t="s">
        <v>639</v>
      </c>
      <c r="C92" s="923">
        <f t="shared" si="15"/>
        <v>9240</v>
      </c>
      <c r="D92" s="799"/>
      <c r="E92" s="799">
        <v>9240</v>
      </c>
      <c r="F92" s="799"/>
      <c r="G92" s="933"/>
      <c r="H92" s="923">
        <f t="shared" si="16"/>
        <v>9240</v>
      </c>
      <c r="I92" s="799"/>
      <c r="J92" s="799">
        <v>9240</v>
      </c>
      <c r="K92" s="799"/>
      <c r="L92" s="933"/>
      <c r="M92" s="923">
        <f t="shared" si="18"/>
        <v>2420541.2000000002</v>
      </c>
      <c r="N92" s="799"/>
      <c r="O92" s="1102">
        <v>2420541.2000000002</v>
      </c>
      <c r="P92" s="799"/>
      <c r="Q92" s="933"/>
      <c r="R92" s="930"/>
      <c r="S92" s="800"/>
    </row>
    <row r="93" spans="1:19" ht="50.25" customHeight="1" x14ac:dyDescent="0.25">
      <c r="A93" s="336" t="s">
        <v>119</v>
      </c>
      <c r="B93" s="919" t="s">
        <v>652</v>
      </c>
      <c r="C93" s="923">
        <f t="shared" si="15"/>
        <v>900</v>
      </c>
      <c r="D93" s="799">
        <v>0</v>
      </c>
      <c r="E93" s="799">
        <v>900</v>
      </c>
      <c r="F93" s="799"/>
      <c r="G93" s="933"/>
      <c r="H93" s="923">
        <f t="shared" si="16"/>
        <v>900</v>
      </c>
      <c r="I93" s="799"/>
      <c r="J93" s="799">
        <v>900</v>
      </c>
      <c r="K93" s="799"/>
      <c r="L93" s="933"/>
      <c r="M93" s="923">
        <f t="shared" si="18"/>
        <v>664.8</v>
      </c>
      <c r="N93" s="799"/>
      <c r="O93" s="799">
        <v>664.8</v>
      </c>
      <c r="P93" s="799"/>
      <c r="Q93" s="933"/>
      <c r="R93" s="930"/>
      <c r="S93" s="800"/>
    </row>
    <row r="94" spans="1:19" ht="60" x14ac:dyDescent="0.25">
      <c r="A94" s="336" t="s">
        <v>120</v>
      </c>
      <c r="B94" s="919" t="s">
        <v>804</v>
      </c>
      <c r="C94" s="923">
        <f t="shared" si="15"/>
        <v>7226.1</v>
      </c>
      <c r="D94" s="799"/>
      <c r="E94" s="799"/>
      <c r="F94" s="799">
        <v>7226.1</v>
      </c>
      <c r="G94" s="933"/>
      <c r="H94" s="923">
        <f t="shared" si="16"/>
        <v>7226.1</v>
      </c>
      <c r="I94" s="799"/>
      <c r="J94" s="799"/>
      <c r="K94" s="799">
        <v>7226.1</v>
      </c>
      <c r="L94" s="933"/>
      <c r="M94" s="923">
        <f t="shared" si="18"/>
        <v>4890.8999999999996</v>
      </c>
      <c r="N94" s="799"/>
      <c r="O94" s="799"/>
      <c r="P94" s="799">
        <v>4890.8999999999996</v>
      </c>
      <c r="Q94" s="933"/>
      <c r="R94" s="930"/>
      <c r="S94" s="800"/>
    </row>
    <row r="95" spans="1:19" ht="24" x14ac:dyDescent="0.25">
      <c r="A95" s="1560" t="s">
        <v>394</v>
      </c>
      <c r="B95" s="902" t="s">
        <v>848</v>
      </c>
      <c r="C95" s="1452">
        <f t="shared" si="15"/>
        <v>4224</v>
      </c>
      <c r="D95" s="1453">
        <f>SUM(D96:D101)</f>
        <v>4224</v>
      </c>
      <c r="E95" s="1453">
        <f>SUM(E96:E101)</f>
        <v>0</v>
      </c>
      <c r="F95" s="1453">
        <f>SUM(F96:F101)</f>
        <v>0</v>
      </c>
      <c r="G95" s="1453">
        <f>SUM(G96:G101)</f>
        <v>0</v>
      </c>
      <c r="H95" s="1452">
        <f t="shared" si="16"/>
        <v>5256</v>
      </c>
      <c r="I95" s="1576">
        <f>SUM(I96:I101)</f>
        <v>5256</v>
      </c>
      <c r="J95" s="1576">
        <f>SUM(J96:J101)</f>
        <v>0</v>
      </c>
      <c r="K95" s="1576">
        <f>SUM(K96:K101)</f>
        <v>0</v>
      </c>
      <c r="L95" s="1576">
        <f>SUM(L96:L101)</f>
        <v>0</v>
      </c>
      <c r="M95" s="1455">
        <f t="shared" ref="M95:M103" si="19">SUM(N95:Q95)</f>
        <v>4349.76</v>
      </c>
      <c r="N95" s="1454">
        <f>SUM(N96:N101)</f>
        <v>4349.76</v>
      </c>
      <c r="O95" s="1454">
        <f>SUM(O96:O101)</f>
        <v>0</v>
      </c>
      <c r="P95" s="1454">
        <f>SUM(P96:P101)</f>
        <v>0</v>
      </c>
      <c r="Q95" s="1454">
        <f>SUM(Q96:Q101)</f>
        <v>0</v>
      </c>
      <c r="R95" s="1456"/>
      <c r="S95" s="800"/>
    </row>
    <row r="96" spans="1:19" ht="36" x14ac:dyDescent="0.25">
      <c r="A96" s="336" t="s">
        <v>40</v>
      </c>
      <c r="B96" s="919" t="s">
        <v>654</v>
      </c>
      <c r="C96" s="1268">
        <f t="shared" si="15"/>
        <v>0</v>
      </c>
      <c r="D96" s="1272">
        <v>0</v>
      </c>
      <c r="E96" s="799"/>
      <c r="F96" s="799"/>
      <c r="G96" s="933"/>
      <c r="H96" s="1271">
        <f t="shared" si="16"/>
        <v>555</v>
      </c>
      <c r="I96" s="1272">
        <v>555</v>
      </c>
      <c r="J96" s="799"/>
      <c r="K96" s="799"/>
      <c r="L96" s="933"/>
      <c r="M96" s="923">
        <f t="shared" si="19"/>
        <v>0</v>
      </c>
      <c r="N96" s="799"/>
      <c r="O96" s="799"/>
      <c r="P96" s="799"/>
      <c r="Q96" s="933"/>
      <c r="R96" s="927"/>
      <c r="S96" s="800"/>
    </row>
    <row r="97" spans="1:19" ht="36" x14ac:dyDescent="0.25">
      <c r="A97" s="336" t="s">
        <v>35</v>
      </c>
      <c r="B97" s="919" t="s">
        <v>805</v>
      </c>
      <c r="C97" s="1268">
        <f t="shared" si="15"/>
        <v>0</v>
      </c>
      <c r="D97" s="1272">
        <v>0</v>
      </c>
      <c r="E97" s="799"/>
      <c r="F97" s="799"/>
      <c r="G97" s="933"/>
      <c r="H97" s="1271">
        <f t="shared" si="16"/>
        <v>477</v>
      </c>
      <c r="I97" s="1272">
        <v>477</v>
      </c>
      <c r="J97" s="799"/>
      <c r="K97" s="799"/>
      <c r="L97" s="933"/>
      <c r="M97" s="923">
        <f t="shared" si="19"/>
        <v>0</v>
      </c>
      <c r="N97" s="799"/>
      <c r="O97" s="799"/>
      <c r="P97" s="799"/>
      <c r="Q97" s="933"/>
      <c r="R97" s="927"/>
      <c r="S97" s="800"/>
    </row>
    <row r="98" spans="1:19" ht="24" x14ac:dyDescent="0.25">
      <c r="A98" s="336" t="s">
        <v>41</v>
      </c>
      <c r="B98" s="919" t="s">
        <v>732</v>
      </c>
      <c r="C98" s="1268">
        <f t="shared" si="15"/>
        <v>4000</v>
      </c>
      <c r="D98" s="1272">
        <v>4000</v>
      </c>
      <c r="E98" s="799"/>
      <c r="F98" s="799"/>
      <c r="G98" s="933"/>
      <c r="H98" s="1271">
        <f>I98</f>
        <v>4000</v>
      </c>
      <c r="I98" s="1272">
        <v>4000</v>
      </c>
      <c r="J98" s="799"/>
      <c r="K98" s="799"/>
      <c r="L98" s="933"/>
      <c r="M98" s="923">
        <f t="shared" si="19"/>
        <v>3525.9</v>
      </c>
      <c r="N98" s="799">
        <v>3525.9</v>
      </c>
      <c r="O98" s="799"/>
      <c r="P98" s="799"/>
      <c r="Q98" s="933"/>
      <c r="R98" s="927"/>
      <c r="S98" s="800"/>
    </row>
    <row r="99" spans="1:19" ht="24" x14ac:dyDescent="0.25">
      <c r="A99" s="336" t="s">
        <v>42</v>
      </c>
      <c r="B99" s="919" t="s">
        <v>733</v>
      </c>
      <c r="C99" s="1268">
        <f t="shared" si="15"/>
        <v>0</v>
      </c>
      <c r="D99" s="1272"/>
      <c r="E99" s="799"/>
      <c r="F99" s="799"/>
      <c r="G99" s="1100"/>
      <c r="H99" s="1271">
        <f>I99</f>
        <v>0</v>
      </c>
      <c r="I99" s="1272">
        <v>0</v>
      </c>
      <c r="J99" s="799"/>
      <c r="K99" s="799"/>
      <c r="L99" s="1100"/>
      <c r="M99" s="923">
        <f t="shared" si="19"/>
        <v>356.2</v>
      </c>
      <c r="N99" s="799">
        <v>356.2</v>
      </c>
      <c r="O99" s="799"/>
      <c r="P99" s="799"/>
      <c r="Q99" s="1100"/>
      <c r="R99" s="927"/>
      <c r="S99" s="800"/>
    </row>
    <row r="100" spans="1:19" ht="24" x14ac:dyDescent="0.25">
      <c r="A100" s="336" t="s">
        <v>138</v>
      </c>
      <c r="B100" s="919" t="s">
        <v>734</v>
      </c>
      <c r="C100" s="1268">
        <f t="shared" si="15"/>
        <v>224</v>
      </c>
      <c r="D100" s="1272">
        <v>224</v>
      </c>
      <c r="E100" s="799"/>
      <c r="F100" s="799"/>
      <c r="G100" s="1100"/>
      <c r="H100" s="1271">
        <f>I100</f>
        <v>224</v>
      </c>
      <c r="I100" s="1272">
        <v>224</v>
      </c>
      <c r="J100" s="799"/>
      <c r="K100" s="799"/>
      <c r="L100" s="1100"/>
      <c r="M100" s="923">
        <f t="shared" si="19"/>
        <v>101.3</v>
      </c>
      <c r="N100" s="799">
        <v>101.3</v>
      </c>
      <c r="O100" s="799"/>
      <c r="P100" s="799"/>
      <c r="Q100" s="1100"/>
      <c r="R100" s="927"/>
      <c r="S100" s="800"/>
    </row>
    <row r="101" spans="1:19" x14ac:dyDescent="0.25">
      <c r="A101" s="336"/>
      <c r="B101" s="919" t="s">
        <v>866</v>
      </c>
      <c r="C101" s="1268">
        <f t="shared" si="15"/>
        <v>0</v>
      </c>
      <c r="D101" s="1272"/>
      <c r="E101" s="799"/>
      <c r="F101" s="799"/>
      <c r="G101" s="1100"/>
      <c r="H101" s="1271">
        <f>I101</f>
        <v>0</v>
      </c>
      <c r="I101" s="1272"/>
      <c r="J101" s="799"/>
      <c r="K101" s="799"/>
      <c r="L101" s="1100"/>
      <c r="M101" s="923">
        <f t="shared" si="19"/>
        <v>366.36</v>
      </c>
      <c r="N101" s="799">
        <v>366.36</v>
      </c>
      <c r="O101" s="799"/>
      <c r="P101" s="799"/>
      <c r="Q101" s="1100"/>
      <c r="R101" s="927"/>
      <c r="S101" s="800"/>
    </row>
    <row r="102" spans="1:19" x14ac:dyDescent="0.25">
      <c r="A102" s="46" t="s">
        <v>735</v>
      </c>
      <c r="B102" s="1296" t="s">
        <v>677</v>
      </c>
      <c r="C102" s="1452">
        <f t="shared" si="15"/>
        <v>5561.1</v>
      </c>
      <c r="D102" s="1451">
        <f>D103</f>
        <v>3400</v>
      </c>
      <c r="E102" s="1451">
        <f>E103</f>
        <v>2161.1</v>
      </c>
      <c r="F102" s="1451">
        <f>F103</f>
        <v>0</v>
      </c>
      <c r="G102" s="1451">
        <f>G103</f>
        <v>0</v>
      </c>
      <c r="H102" s="1452">
        <f>SUM(I102:L102)</f>
        <v>6060</v>
      </c>
      <c r="I102" s="1451">
        <f>I103</f>
        <v>3400</v>
      </c>
      <c r="J102" s="1451">
        <f>J103</f>
        <v>2660</v>
      </c>
      <c r="K102" s="1451">
        <f>K103</f>
        <v>0</v>
      </c>
      <c r="L102" s="1451">
        <f>L103</f>
        <v>0</v>
      </c>
      <c r="M102" s="1452">
        <f t="shared" si="19"/>
        <v>5692.87</v>
      </c>
      <c r="N102" s="1451">
        <f>N103</f>
        <v>3544.69</v>
      </c>
      <c r="O102" s="1451">
        <f>O103</f>
        <v>2148.1799999999998</v>
      </c>
      <c r="P102" s="1451">
        <f>P103</f>
        <v>0</v>
      </c>
      <c r="Q102" s="1451">
        <f>Q103</f>
        <v>0</v>
      </c>
      <c r="R102" s="1456"/>
      <c r="S102" s="800"/>
    </row>
    <row r="103" spans="1:19" ht="36" x14ac:dyDescent="0.25">
      <c r="A103" s="336" t="s">
        <v>50</v>
      </c>
      <c r="B103" s="919" t="s">
        <v>806</v>
      </c>
      <c r="C103" s="1268">
        <f>D103+E103+F103+G103</f>
        <v>5561.1</v>
      </c>
      <c r="D103" s="1272">
        <v>3400</v>
      </c>
      <c r="E103" s="799">
        <v>2161.1</v>
      </c>
      <c r="F103" s="799"/>
      <c r="G103" s="1100"/>
      <c r="H103" s="1531">
        <f>SUM(I103:L103)</f>
        <v>6060</v>
      </c>
      <c r="I103" s="1272">
        <v>3400</v>
      </c>
      <c r="J103" s="799">
        <v>2660</v>
      </c>
      <c r="K103" s="799"/>
      <c r="L103" s="1100"/>
      <c r="M103" s="1531">
        <f t="shared" si="19"/>
        <v>5692.87</v>
      </c>
      <c r="N103" s="799">
        <v>3544.69</v>
      </c>
      <c r="O103" s="799">
        <v>2148.1799999999998</v>
      </c>
      <c r="P103" s="799"/>
      <c r="Q103" s="1100"/>
      <c r="R103" s="927"/>
      <c r="S103" s="800"/>
    </row>
    <row r="104" spans="1:19" ht="24" x14ac:dyDescent="0.25">
      <c r="A104" s="46">
        <v>5</v>
      </c>
      <c r="B104" s="1296" t="s">
        <v>635</v>
      </c>
      <c r="C104" s="1307">
        <f>D104+E104+F104+G104</f>
        <v>8448</v>
      </c>
      <c r="D104" s="1451">
        <f>D105+D106+D107</f>
        <v>8448</v>
      </c>
      <c r="E104" s="1451">
        <f>E105+E106+E107</f>
        <v>0</v>
      </c>
      <c r="F104" s="1451">
        <f>F105+F106+F107</f>
        <v>0</v>
      </c>
      <c r="G104" s="1451">
        <f>G105+G106+G107</f>
        <v>0</v>
      </c>
      <c r="H104" s="1307">
        <f>I104+J104+K104+L104</f>
        <v>8492</v>
      </c>
      <c r="I104" s="1451">
        <f>I105+I106+I107</f>
        <v>8492</v>
      </c>
      <c r="J104" s="1451">
        <f>J105+J106+J107</f>
        <v>0</v>
      </c>
      <c r="K104" s="1451">
        <f>K105+K106+K107</f>
        <v>0</v>
      </c>
      <c r="L104" s="1451">
        <f>L105+L106+L107</f>
        <v>0</v>
      </c>
      <c r="M104" s="1307">
        <f>N104+O104+P104+Q104</f>
        <v>7802</v>
      </c>
      <c r="N104" s="1451">
        <f>N105+N106+N107</f>
        <v>7802</v>
      </c>
      <c r="O104" s="1451">
        <f>O105+O106+O107</f>
        <v>0</v>
      </c>
      <c r="P104" s="1451">
        <f>P105+P106+P107</f>
        <v>0</v>
      </c>
      <c r="Q104" s="1451">
        <f>Q105+Q106+Q107</f>
        <v>0</v>
      </c>
      <c r="R104" s="1456"/>
      <c r="S104" s="800"/>
    </row>
    <row r="105" spans="1:19" ht="48" x14ac:dyDescent="0.25">
      <c r="A105" s="1561" t="s">
        <v>62</v>
      </c>
      <c r="B105" s="918" t="s">
        <v>658</v>
      </c>
      <c r="C105" s="935">
        <f>D105+E105+F105+G105</f>
        <v>1260</v>
      </c>
      <c r="D105" s="464">
        <v>1260</v>
      </c>
      <c r="E105" s="1102"/>
      <c r="F105" s="1102"/>
      <c r="G105" s="1103"/>
      <c r="H105" s="578">
        <f>I105+J105+K105+L105</f>
        <v>1260</v>
      </c>
      <c r="I105" s="464">
        <v>1260</v>
      </c>
      <c r="J105" s="1102"/>
      <c r="K105" s="1102"/>
      <c r="L105" s="1103"/>
      <c r="M105" s="935">
        <f>N105+O105+P105+Q105</f>
        <v>870</v>
      </c>
      <c r="N105" s="464">
        <v>870</v>
      </c>
      <c r="O105" s="1102"/>
      <c r="P105" s="1102"/>
      <c r="Q105" s="1103"/>
      <c r="R105" s="1457"/>
      <c r="S105" s="800"/>
    </row>
    <row r="106" spans="1:19" ht="36" x14ac:dyDescent="0.25">
      <c r="A106" s="1561" t="s">
        <v>63</v>
      </c>
      <c r="B106" s="918" t="s">
        <v>636</v>
      </c>
      <c r="C106" s="935">
        <f>D106+E106+F106+G106</f>
        <v>7188</v>
      </c>
      <c r="D106" s="464">
        <v>7188</v>
      </c>
      <c r="E106" s="1102"/>
      <c r="F106" s="1102"/>
      <c r="G106" s="1103"/>
      <c r="H106" s="578">
        <f>I106+J106+K106+L106</f>
        <v>7188</v>
      </c>
      <c r="I106" s="464">
        <v>7188</v>
      </c>
      <c r="J106" s="1102"/>
      <c r="K106" s="1102"/>
      <c r="L106" s="1103"/>
      <c r="M106" s="935">
        <f>N106+O106+P106+Q106</f>
        <v>6888</v>
      </c>
      <c r="N106" s="464">
        <v>6888</v>
      </c>
      <c r="O106" s="1102"/>
      <c r="P106" s="1102"/>
      <c r="Q106" s="1103"/>
      <c r="R106" s="1457"/>
      <c r="S106" s="800"/>
    </row>
    <row r="107" spans="1:19" ht="24" x14ac:dyDescent="0.25">
      <c r="A107" s="336" t="s">
        <v>64</v>
      </c>
      <c r="B107" s="918" t="s">
        <v>637</v>
      </c>
      <c r="C107" s="935">
        <f>D107+E107+F107+G107</f>
        <v>0</v>
      </c>
      <c r="D107" s="1272">
        <v>0</v>
      </c>
      <c r="E107" s="799"/>
      <c r="F107" s="799"/>
      <c r="G107" s="1100"/>
      <c r="H107" s="935">
        <f>I107+J107+K107+L107</f>
        <v>44</v>
      </c>
      <c r="I107" s="1272">
        <v>44</v>
      </c>
      <c r="J107" s="799"/>
      <c r="K107" s="799"/>
      <c r="L107" s="1100"/>
      <c r="M107" s="935">
        <f>N107+O107+P107+Q107</f>
        <v>44</v>
      </c>
      <c r="N107" s="1272">
        <v>44</v>
      </c>
      <c r="O107" s="799"/>
      <c r="P107" s="799"/>
      <c r="Q107" s="1100"/>
      <c r="R107" s="927"/>
      <c r="S107" s="800"/>
    </row>
    <row r="108" spans="1:19" ht="60" x14ac:dyDescent="0.25">
      <c r="A108" s="46" t="s">
        <v>543</v>
      </c>
      <c r="B108" s="1296" t="s">
        <v>807</v>
      </c>
      <c r="C108" s="1092">
        <f>SUM(D108:G108)</f>
        <v>291.10000000000002</v>
      </c>
      <c r="D108" s="1451">
        <v>124.4</v>
      </c>
      <c r="E108" s="1090">
        <v>166.7</v>
      </c>
      <c r="F108" s="1090">
        <v>0</v>
      </c>
      <c r="G108" s="1142">
        <v>0</v>
      </c>
      <c r="H108" s="1092">
        <f>SUM(I108:L108)</f>
        <v>291.10000000000002</v>
      </c>
      <c r="I108" s="1451">
        <v>124.4</v>
      </c>
      <c r="J108" s="1090">
        <v>166.7</v>
      </c>
      <c r="K108" s="1090">
        <v>0</v>
      </c>
      <c r="L108" s="1142">
        <v>0</v>
      </c>
      <c r="M108" s="1092">
        <f>SUM(N108:Q108)</f>
        <v>0</v>
      </c>
      <c r="N108" s="1451">
        <v>0</v>
      </c>
      <c r="O108" s="1090">
        <v>0</v>
      </c>
      <c r="P108" s="1090">
        <v>0</v>
      </c>
      <c r="Q108" s="1142">
        <v>0</v>
      </c>
      <c r="R108" s="1456"/>
      <c r="S108" s="800"/>
    </row>
    <row r="109" spans="1:19" ht="24" x14ac:dyDescent="0.25">
      <c r="A109" s="46" t="s">
        <v>544</v>
      </c>
      <c r="B109" s="1296" t="s">
        <v>736</v>
      </c>
      <c r="C109" s="1092">
        <f t="shared" ref="C109:C119" si="20">SUM(D109:G109)</f>
        <v>3731.8</v>
      </c>
      <c r="D109" s="1451">
        <v>2000</v>
      </c>
      <c r="E109" s="1451">
        <v>1731.8</v>
      </c>
      <c r="F109" s="1451"/>
      <c r="G109" s="1458"/>
      <c r="H109" s="1092">
        <f t="shared" ref="H109:H119" si="21">SUM(I109:L109)</f>
        <v>4003.6000000000004</v>
      </c>
      <c r="I109" s="1451">
        <v>3001.8</v>
      </c>
      <c r="J109" s="1451">
        <v>1001.8</v>
      </c>
      <c r="K109" s="1090"/>
      <c r="L109" s="1094"/>
      <c r="M109" s="1092">
        <f t="shared" ref="M109:M119" si="22">SUM(N109:Q109)</f>
        <v>1422.13</v>
      </c>
      <c r="N109" s="1090">
        <v>805.33</v>
      </c>
      <c r="O109" s="1090">
        <v>616.79999999999995</v>
      </c>
      <c r="P109" s="1090"/>
      <c r="Q109" s="1094"/>
      <c r="R109" s="1456"/>
      <c r="S109" s="800"/>
    </row>
    <row r="110" spans="1:19" ht="24" x14ac:dyDescent="0.25">
      <c r="A110" s="46" t="s">
        <v>545</v>
      </c>
      <c r="B110" s="1296" t="s">
        <v>381</v>
      </c>
      <c r="C110" s="1092">
        <f t="shared" si="20"/>
        <v>1384.6</v>
      </c>
      <c r="D110" s="1451">
        <v>868</v>
      </c>
      <c r="E110" s="1451">
        <v>516.6</v>
      </c>
      <c r="F110" s="1451"/>
      <c r="G110" s="1458"/>
      <c r="H110" s="1092">
        <f t="shared" si="21"/>
        <v>1901.1999999999998</v>
      </c>
      <c r="I110" s="1451">
        <v>1384.6</v>
      </c>
      <c r="J110" s="1451">
        <v>516.6</v>
      </c>
      <c r="K110" s="1090"/>
      <c r="L110" s="1094"/>
      <c r="M110" s="1092">
        <f t="shared" si="22"/>
        <v>500</v>
      </c>
      <c r="N110" s="1090">
        <v>302</v>
      </c>
      <c r="O110" s="1090">
        <v>198</v>
      </c>
      <c r="P110" s="1090"/>
      <c r="Q110" s="1094"/>
      <c r="R110" s="1456"/>
      <c r="S110" s="800"/>
    </row>
    <row r="111" spans="1:19" ht="24" x14ac:dyDescent="0.25">
      <c r="A111" s="46" t="s">
        <v>737</v>
      </c>
      <c r="B111" s="1296" t="s">
        <v>683</v>
      </c>
      <c r="C111" s="1092">
        <f t="shared" si="20"/>
        <v>752.9</v>
      </c>
      <c r="D111" s="1451">
        <v>678</v>
      </c>
      <c r="E111" s="1451">
        <v>74.900000000000006</v>
      </c>
      <c r="F111" s="1451"/>
      <c r="G111" s="1459"/>
      <c r="H111" s="1092">
        <f t="shared" si="21"/>
        <v>752.9</v>
      </c>
      <c r="I111" s="1451">
        <v>678</v>
      </c>
      <c r="J111" s="1451">
        <v>74.900000000000006</v>
      </c>
      <c r="K111" s="1090"/>
      <c r="L111" s="1142"/>
      <c r="M111" s="1092">
        <f t="shared" si="22"/>
        <v>268.60000000000002</v>
      </c>
      <c r="N111" s="1090">
        <v>268.60000000000002</v>
      </c>
      <c r="O111" s="1090"/>
      <c r="P111" s="1090"/>
      <c r="Q111" s="1142"/>
      <c r="R111" s="1456"/>
      <c r="S111" s="800"/>
    </row>
    <row r="112" spans="1:19" ht="84" x14ac:dyDescent="0.25">
      <c r="A112" s="46" t="s">
        <v>738</v>
      </c>
      <c r="B112" s="1296" t="s">
        <v>808</v>
      </c>
      <c r="C112" s="1092">
        <f t="shared" si="20"/>
        <v>1666.6</v>
      </c>
      <c r="D112" s="1451">
        <v>0</v>
      </c>
      <c r="E112" s="1451">
        <v>1666.6</v>
      </c>
      <c r="F112" s="1451"/>
      <c r="G112" s="1459"/>
      <c r="H112" s="1092">
        <f t="shared" si="21"/>
        <v>1738</v>
      </c>
      <c r="I112" s="1451"/>
      <c r="J112" s="1451">
        <v>1738</v>
      </c>
      <c r="K112" s="1090"/>
      <c r="L112" s="1142"/>
      <c r="M112" s="1092">
        <f t="shared" si="22"/>
        <v>593.9</v>
      </c>
      <c r="N112" s="1090">
        <v>19.600000000000001</v>
      </c>
      <c r="O112" s="1090">
        <v>574.29999999999995</v>
      </c>
      <c r="P112" s="1090"/>
      <c r="Q112" s="1142"/>
      <c r="R112" s="1456"/>
      <c r="S112" s="800"/>
    </row>
    <row r="113" spans="1:19" ht="24" x14ac:dyDescent="0.25">
      <c r="A113" s="46" t="s">
        <v>739</v>
      </c>
      <c r="B113" s="1296" t="s">
        <v>809</v>
      </c>
      <c r="C113" s="1092">
        <f t="shared" si="20"/>
        <v>5296.5999999999995</v>
      </c>
      <c r="D113" s="1451">
        <v>217.2</v>
      </c>
      <c r="E113" s="1451">
        <v>457.2</v>
      </c>
      <c r="F113" s="1451">
        <v>4622.2</v>
      </c>
      <c r="G113" s="1459"/>
      <c r="H113" s="1092">
        <f t="shared" si="21"/>
        <v>5296.5999999999995</v>
      </c>
      <c r="I113" s="1451">
        <v>217.2</v>
      </c>
      <c r="J113" s="1451">
        <v>457.2</v>
      </c>
      <c r="K113" s="1090">
        <v>4622.2</v>
      </c>
      <c r="L113" s="1142"/>
      <c r="M113" s="1092">
        <f t="shared" si="22"/>
        <v>0</v>
      </c>
      <c r="N113" s="1090"/>
      <c r="O113" s="1090"/>
      <c r="P113" s="1090"/>
      <c r="Q113" s="1142"/>
      <c r="R113" s="1456"/>
      <c r="S113" s="800"/>
    </row>
    <row r="114" spans="1:19" x14ac:dyDescent="0.25">
      <c r="A114" s="46" t="s">
        <v>740</v>
      </c>
      <c r="B114" s="1460" t="s">
        <v>741</v>
      </c>
      <c r="C114" s="1092">
        <f t="shared" si="20"/>
        <v>1714</v>
      </c>
      <c r="D114" s="1451">
        <v>84</v>
      </c>
      <c r="E114" s="1451">
        <v>1630</v>
      </c>
      <c r="F114" s="1451"/>
      <c r="G114" s="1459"/>
      <c r="H114" s="1092">
        <f t="shared" si="21"/>
        <v>1714</v>
      </c>
      <c r="I114" s="1451">
        <v>84</v>
      </c>
      <c r="J114" s="1451">
        <v>1630</v>
      </c>
      <c r="K114" s="1090"/>
      <c r="L114" s="1142"/>
      <c r="M114" s="1092">
        <f t="shared" si="22"/>
        <v>0</v>
      </c>
      <c r="N114" s="1090"/>
      <c r="O114" s="1090"/>
      <c r="P114" s="1090"/>
      <c r="Q114" s="1142"/>
      <c r="R114" s="1456"/>
      <c r="S114" s="800"/>
    </row>
    <row r="115" spans="1:19" ht="24" x14ac:dyDescent="0.25">
      <c r="A115" s="46" t="s">
        <v>742</v>
      </c>
      <c r="B115" s="1460" t="s">
        <v>743</v>
      </c>
      <c r="C115" s="1092">
        <f t="shared" si="20"/>
        <v>2692.1</v>
      </c>
      <c r="D115" s="1451">
        <v>110.4</v>
      </c>
      <c r="E115" s="1451">
        <v>51.7</v>
      </c>
      <c r="F115" s="1451">
        <v>2530</v>
      </c>
      <c r="G115" s="1459"/>
      <c r="H115" s="1092">
        <f t="shared" si="21"/>
        <v>2692.1</v>
      </c>
      <c r="I115" s="1451">
        <v>110.4</v>
      </c>
      <c r="J115" s="1451">
        <v>51.7</v>
      </c>
      <c r="K115" s="1090">
        <v>2530</v>
      </c>
      <c r="L115" s="1142"/>
      <c r="M115" s="1092">
        <f t="shared" si="22"/>
        <v>2691.62</v>
      </c>
      <c r="N115" s="1090">
        <v>109.92</v>
      </c>
      <c r="O115" s="1090">
        <v>51.7</v>
      </c>
      <c r="P115" s="1090">
        <v>2530</v>
      </c>
      <c r="Q115" s="1142"/>
      <c r="R115" s="1456"/>
      <c r="S115" s="800"/>
    </row>
    <row r="116" spans="1:19" ht="36" x14ac:dyDescent="0.25">
      <c r="A116" s="46" t="s">
        <v>744</v>
      </c>
      <c r="B116" s="1460" t="s">
        <v>810</v>
      </c>
      <c r="C116" s="1092">
        <f t="shared" si="20"/>
        <v>1570.7</v>
      </c>
      <c r="D116" s="1451">
        <v>64.400000000000006</v>
      </c>
      <c r="E116" s="1451">
        <v>1506.3</v>
      </c>
      <c r="F116" s="1451"/>
      <c r="G116" s="1459"/>
      <c r="H116" s="1092">
        <f t="shared" si="21"/>
        <v>1570.6999999999998</v>
      </c>
      <c r="I116" s="1451">
        <v>64.400000000000006</v>
      </c>
      <c r="J116" s="1451">
        <v>30.2</v>
      </c>
      <c r="K116" s="1090">
        <v>1476.1</v>
      </c>
      <c r="L116" s="1142"/>
      <c r="M116" s="1092">
        <f t="shared" si="22"/>
        <v>1570.6999999999998</v>
      </c>
      <c r="N116" s="1090">
        <v>64.400000000000006</v>
      </c>
      <c r="O116" s="1090">
        <v>30.2</v>
      </c>
      <c r="P116" s="1090">
        <v>1476.1</v>
      </c>
      <c r="Q116" s="1142"/>
      <c r="R116" s="1456"/>
      <c r="S116" s="800"/>
    </row>
    <row r="117" spans="1:19" ht="36" x14ac:dyDescent="0.25">
      <c r="A117" s="46">
        <v>15</v>
      </c>
      <c r="B117" s="1460" t="s">
        <v>849</v>
      </c>
      <c r="C117" s="1092">
        <f t="shared" si="20"/>
        <v>0</v>
      </c>
      <c r="D117" s="1451">
        <v>0</v>
      </c>
      <c r="E117" s="1451"/>
      <c r="F117" s="1451"/>
      <c r="G117" s="1459"/>
      <c r="H117" s="1092">
        <f t="shared" si="21"/>
        <v>535.80999999999995</v>
      </c>
      <c r="I117" s="1451">
        <v>22.01</v>
      </c>
      <c r="J117" s="1451">
        <v>513.79999999999995</v>
      </c>
      <c r="K117" s="1090"/>
      <c r="L117" s="1142"/>
      <c r="M117" s="1092">
        <f t="shared" si="22"/>
        <v>263.78000000000003</v>
      </c>
      <c r="N117" s="1090">
        <v>1.1000000000000001</v>
      </c>
      <c r="O117" s="1090">
        <v>262.68</v>
      </c>
      <c r="P117" s="1090"/>
      <c r="Q117" s="1142"/>
      <c r="R117" s="1456"/>
      <c r="S117" s="800"/>
    </row>
    <row r="118" spans="1:19" ht="24.75" customHeight="1" x14ac:dyDescent="0.25">
      <c r="A118" s="1577">
        <v>16</v>
      </c>
      <c r="B118" s="1578" t="s">
        <v>850</v>
      </c>
      <c r="C118" s="1092">
        <f t="shared" si="20"/>
        <v>0</v>
      </c>
      <c r="D118" s="1579"/>
      <c r="E118" s="1579"/>
      <c r="F118" s="1579"/>
      <c r="G118" s="1580"/>
      <c r="H118" s="1092">
        <f t="shared" si="21"/>
        <v>2606.89</v>
      </c>
      <c r="I118" s="1579">
        <v>106.89</v>
      </c>
      <c r="J118" s="1579">
        <v>2500</v>
      </c>
      <c r="K118" s="1157"/>
      <c r="L118" s="1581"/>
      <c r="M118" s="1092">
        <f t="shared" si="22"/>
        <v>1694.4</v>
      </c>
      <c r="N118" s="1157"/>
      <c r="O118" s="1157">
        <v>1694.4</v>
      </c>
      <c r="P118" s="1157"/>
      <c r="Q118" s="1581"/>
      <c r="R118" s="1582"/>
      <c r="S118" s="800"/>
    </row>
    <row r="119" spans="1:19" ht="37.5" customHeight="1" x14ac:dyDescent="0.25">
      <c r="A119" s="1577">
        <v>17</v>
      </c>
      <c r="B119" s="1578" t="s">
        <v>851</v>
      </c>
      <c r="C119" s="1092">
        <f t="shared" si="20"/>
        <v>0</v>
      </c>
      <c r="D119" s="1579"/>
      <c r="E119" s="1579"/>
      <c r="F119" s="1579"/>
      <c r="G119" s="1580"/>
      <c r="H119" s="1092">
        <f t="shared" si="21"/>
        <v>3304.3</v>
      </c>
      <c r="I119" s="1579">
        <v>135.5</v>
      </c>
      <c r="J119" s="1579">
        <v>3168.8</v>
      </c>
      <c r="K119" s="1157"/>
      <c r="L119" s="1581"/>
      <c r="M119" s="1092">
        <f t="shared" si="22"/>
        <v>2864.76</v>
      </c>
      <c r="N119" s="1157">
        <v>135.5</v>
      </c>
      <c r="O119" s="1157">
        <v>2729.26</v>
      </c>
      <c r="P119" s="1157"/>
      <c r="Q119" s="1581"/>
      <c r="R119" s="1582"/>
      <c r="S119" s="800"/>
    </row>
    <row r="120" spans="1:19" ht="28.5" customHeight="1" thickBot="1" x14ac:dyDescent="0.3">
      <c r="A120" s="1562"/>
      <c r="B120" s="922" t="s">
        <v>131</v>
      </c>
      <c r="C120" s="1461">
        <f>SUM(D120:G120)</f>
        <v>365921.15</v>
      </c>
      <c r="D120" s="1462">
        <f>D83+D87+D95+D102+D104+D108+D109+D110+D111+D112+D113+D114+D115+D116+D117+D118+D119</f>
        <v>102357.34999999999</v>
      </c>
      <c r="E120" s="1462">
        <f>E83+E87+E95+E102+E104+E108+E109+E110+E111+E112+E113+E114+E115+E116+E117+E118+E119</f>
        <v>249185.50000000006</v>
      </c>
      <c r="F120" s="1462">
        <f>F83+F87+F95+F102+F104+F108+F109+F110+F111+F112+F113+F114+F115+F116+F117+F118+F119</f>
        <v>14378.3</v>
      </c>
      <c r="G120" s="1462">
        <f>G83+G87+G95+G102+G104+G108+G109+G110+G111+G112+G113+G114+G115+G116+G117+G118+G119</f>
        <v>0</v>
      </c>
      <c r="H120" s="1461">
        <f>SUM(I120:L120)</f>
        <v>376583.48000000004</v>
      </c>
      <c r="I120" s="1462">
        <f>I83+I87+I95+I102+I104+I108+I109+I110+I111+I112+I113+I114+I115+I116+I117+I118+I119</f>
        <v>104063.54999999999</v>
      </c>
      <c r="J120" s="1462">
        <f>J83+J87+J95+J102+J104+J108+J109+J110+J111+J112+J113+J114+J115+J116+J117+J118+J119</f>
        <v>256665.53000000003</v>
      </c>
      <c r="K120" s="1462">
        <f>K83+K87+K95+K102+K104+K108+K109+K110+K111+K112+K113+K114+K115+K116+K117+K118+K119</f>
        <v>15854.4</v>
      </c>
      <c r="L120" s="1462">
        <f>L83+L87+L95+L102+L104+L108+L109+L110+L111+L112+L113+L114+L115+L116+L117</f>
        <v>0</v>
      </c>
      <c r="M120" s="1461">
        <f>SUM(N120:Q120)</f>
        <v>2674440.8200000003</v>
      </c>
      <c r="N120" s="1462">
        <f>N83+N87+N95+N102+N104+N108+N109+N110+N111+N112+N113+N114+N115+N116+N117+N118+N119</f>
        <v>68529.200000000012</v>
      </c>
      <c r="O120" s="1462">
        <f>O83+O87+O95+O102+O104+O108+O109+O110+O111+O112+O113+O114+O115+O116+O117+O118+O119</f>
        <v>2597014.62</v>
      </c>
      <c r="P120" s="1462">
        <f>P83+P87+P95+P102+P104+P108+P109+P110+P111+P112+P113+P114+P115+P116+P117+P118+P119</f>
        <v>8897</v>
      </c>
      <c r="Q120" s="1462">
        <f>Q83+Q87+Q95+Q102+Q104+Q108+Q109+Q110+Q111+Q112+Q113+Q114+Q115+Q116+Q117+Q118+Q119</f>
        <v>0</v>
      </c>
      <c r="R120" s="1462">
        <f>R83+R87+R95+R102+R104+R108+R109+R110+R112+R113+R114+R115+R116+R117</f>
        <v>0</v>
      </c>
      <c r="S120" s="800"/>
    </row>
    <row r="121" spans="1:19" ht="30" customHeight="1" thickBot="1" x14ac:dyDescent="0.3">
      <c r="A121" s="1866" t="s">
        <v>860</v>
      </c>
      <c r="B121" s="1867"/>
      <c r="C121" s="1867"/>
      <c r="D121" s="1867"/>
      <c r="E121" s="1867"/>
      <c r="F121" s="1867"/>
      <c r="G121" s="1867"/>
      <c r="H121" s="1867"/>
      <c r="I121" s="1867"/>
      <c r="J121" s="1867"/>
      <c r="K121" s="1867"/>
      <c r="L121" s="1867"/>
      <c r="M121" s="1867"/>
      <c r="N121" s="1867"/>
      <c r="O121" s="1867"/>
      <c r="P121" s="1867"/>
      <c r="Q121" s="1867"/>
      <c r="R121" s="1869"/>
      <c r="S121" s="1293" t="s">
        <v>364</v>
      </c>
    </row>
    <row r="122" spans="1:19" ht="36" x14ac:dyDescent="0.25">
      <c r="A122" s="1559" t="s">
        <v>167</v>
      </c>
      <c r="B122" s="1427" t="s">
        <v>451</v>
      </c>
      <c r="C122" s="1244">
        <v>0</v>
      </c>
      <c r="D122" s="1245">
        <v>0</v>
      </c>
      <c r="E122" s="1245">
        <v>0</v>
      </c>
      <c r="F122" s="1245">
        <v>0</v>
      </c>
      <c r="G122" s="1246">
        <v>0</v>
      </c>
      <c r="H122" s="1244">
        <v>0</v>
      </c>
      <c r="I122" s="1245">
        <v>0</v>
      </c>
      <c r="J122" s="1245">
        <v>0</v>
      </c>
      <c r="K122" s="1245">
        <v>0</v>
      </c>
      <c r="L122" s="1246">
        <v>0</v>
      </c>
      <c r="M122" s="1244">
        <v>0</v>
      </c>
      <c r="N122" s="1245">
        <v>0</v>
      </c>
      <c r="O122" s="1245">
        <v>0</v>
      </c>
      <c r="P122" s="1245">
        <v>0</v>
      </c>
      <c r="Q122" s="1246">
        <v>0</v>
      </c>
      <c r="R122" s="1290"/>
      <c r="S122" s="800"/>
    </row>
    <row r="123" spans="1:19" ht="36.75" x14ac:dyDescent="0.25">
      <c r="A123" s="1274" t="s">
        <v>168</v>
      </c>
      <c r="B123" s="1291" t="s">
        <v>453</v>
      </c>
      <c r="C123" s="1198">
        <v>0</v>
      </c>
      <c r="D123" s="1199">
        <v>0</v>
      </c>
      <c r="E123" s="1199">
        <v>0</v>
      </c>
      <c r="F123" s="1199">
        <v>0</v>
      </c>
      <c r="G123" s="1200">
        <v>0</v>
      </c>
      <c r="H123" s="1198">
        <v>0</v>
      </c>
      <c r="I123" s="1199">
        <v>0</v>
      </c>
      <c r="J123" s="1199">
        <v>0</v>
      </c>
      <c r="K123" s="1199">
        <v>0</v>
      </c>
      <c r="L123" s="1200">
        <v>0</v>
      </c>
      <c r="M123" s="1198">
        <v>0</v>
      </c>
      <c r="N123" s="1199">
        <v>0</v>
      </c>
      <c r="O123" s="1199">
        <v>0</v>
      </c>
      <c r="P123" s="1199">
        <v>0</v>
      </c>
      <c r="Q123" s="1200">
        <v>0</v>
      </c>
      <c r="R123" s="1292"/>
      <c r="S123" s="800"/>
    </row>
    <row r="124" spans="1:19" ht="36.75" x14ac:dyDescent="0.25">
      <c r="A124" s="324">
        <v>3</v>
      </c>
      <c r="B124" s="937" t="s">
        <v>456</v>
      </c>
      <c r="C124" s="1061">
        <f>SUM(D124:G124)</f>
        <v>150</v>
      </c>
      <c r="D124" s="795">
        <f>SUM(D125:D127)</f>
        <v>150</v>
      </c>
      <c r="E124" s="795">
        <f>SUM(E125:E127)</f>
        <v>0</v>
      </c>
      <c r="F124" s="795">
        <f>SUM(F125:F127)</f>
        <v>0</v>
      </c>
      <c r="G124" s="1076">
        <f>SUM(G125:G127)</f>
        <v>0</v>
      </c>
      <c r="H124" s="1061">
        <f>SUM(I124:L124)</f>
        <v>150</v>
      </c>
      <c r="I124" s="795">
        <f>SUM(I125:I127)</f>
        <v>150</v>
      </c>
      <c r="J124" s="795">
        <f>SUM(J125:J127)</f>
        <v>0</v>
      </c>
      <c r="K124" s="795">
        <f>SUM(K125:K127)</f>
        <v>0</v>
      </c>
      <c r="L124" s="1076">
        <f>SUM(L125:L127)</f>
        <v>0</v>
      </c>
      <c r="M124" s="1061">
        <f>SUM(N124:Q124)</f>
        <v>0</v>
      </c>
      <c r="N124" s="795">
        <f>SUM(N125:N127)</f>
        <v>0</v>
      </c>
      <c r="O124" s="795">
        <f>SUM(O125:O127)</f>
        <v>0</v>
      </c>
      <c r="P124" s="795">
        <f>SUM(P125:P127)</f>
        <v>0</v>
      </c>
      <c r="Q124" s="1076">
        <f>SUM(Q125:Q127)</f>
        <v>0</v>
      </c>
      <c r="R124" s="939"/>
      <c r="S124" s="800"/>
    </row>
    <row r="125" spans="1:19" ht="60.75" x14ac:dyDescent="0.25">
      <c r="A125" s="1552" t="s">
        <v>724</v>
      </c>
      <c r="B125" s="938" t="s">
        <v>812</v>
      </c>
      <c r="C125" s="1058">
        <f>D125+E125+F125</f>
        <v>100</v>
      </c>
      <c r="D125" s="794">
        <v>100</v>
      </c>
      <c r="E125" s="794"/>
      <c r="F125" s="794"/>
      <c r="G125" s="1075"/>
      <c r="H125" s="1058">
        <f>I125+J125+K125</f>
        <v>100</v>
      </c>
      <c r="I125" s="794">
        <v>100</v>
      </c>
      <c r="J125" s="794"/>
      <c r="K125" s="794"/>
      <c r="L125" s="1075"/>
      <c r="M125" s="1058">
        <f>N125+O125+P125</f>
        <v>0</v>
      </c>
      <c r="N125" s="794"/>
      <c r="O125" s="794"/>
      <c r="P125" s="794"/>
      <c r="Q125" s="1075"/>
      <c r="R125" s="940"/>
      <c r="S125" s="800"/>
    </row>
    <row r="126" spans="1:19" ht="60.75" x14ac:dyDescent="0.25">
      <c r="A126" s="118" t="s">
        <v>724</v>
      </c>
      <c r="B126" s="938" t="s">
        <v>458</v>
      </c>
      <c r="C126" s="1058">
        <f>D126</f>
        <v>40</v>
      </c>
      <c r="D126" s="794">
        <v>40</v>
      </c>
      <c r="E126" s="794"/>
      <c r="F126" s="794"/>
      <c r="G126" s="1075"/>
      <c r="H126" s="1058">
        <f>I126</f>
        <v>40</v>
      </c>
      <c r="I126" s="794">
        <v>40</v>
      </c>
      <c r="J126" s="794"/>
      <c r="K126" s="794"/>
      <c r="L126" s="1075"/>
      <c r="M126" s="1058">
        <f>N126</f>
        <v>0</v>
      </c>
      <c r="N126" s="794"/>
      <c r="O126" s="794"/>
      <c r="P126" s="794"/>
      <c r="Q126" s="1075"/>
      <c r="R126" s="940"/>
      <c r="S126" s="800"/>
    </row>
    <row r="127" spans="1:19" ht="36.75" x14ac:dyDescent="0.25">
      <c r="A127" s="118" t="s">
        <v>725</v>
      </c>
      <c r="B127" s="938" t="s">
        <v>460</v>
      </c>
      <c r="C127" s="1058">
        <f>D127</f>
        <v>10</v>
      </c>
      <c r="D127" s="794">
        <v>10</v>
      </c>
      <c r="E127" s="794"/>
      <c r="F127" s="794"/>
      <c r="G127" s="1075"/>
      <c r="H127" s="1058">
        <f>I127</f>
        <v>10</v>
      </c>
      <c r="I127" s="794">
        <v>10</v>
      </c>
      <c r="J127" s="794"/>
      <c r="K127" s="794"/>
      <c r="L127" s="1075"/>
      <c r="M127" s="1058">
        <f>N127</f>
        <v>0</v>
      </c>
      <c r="N127" s="794"/>
      <c r="O127" s="794"/>
      <c r="P127" s="794"/>
      <c r="Q127" s="1075"/>
      <c r="R127" s="940"/>
      <c r="S127" s="800"/>
    </row>
    <row r="128" spans="1:19" ht="15.75" thickBot="1" x14ac:dyDescent="0.3">
      <c r="A128" s="904"/>
      <c r="B128" s="922" t="s">
        <v>131</v>
      </c>
      <c r="C128" s="1004">
        <f>SUM(D128:G128)</f>
        <v>150</v>
      </c>
      <c r="D128" s="1175">
        <f>D122+D123+D124</f>
        <v>150</v>
      </c>
      <c r="E128" s="1175">
        <f>E122+E123+E124</f>
        <v>0</v>
      </c>
      <c r="F128" s="1175">
        <f>F122+F123+F124</f>
        <v>0</v>
      </c>
      <c r="G128" s="1175">
        <f>G122+G123+G124</f>
        <v>0</v>
      </c>
      <c r="H128" s="1004">
        <f>SUM(I128:L128)</f>
        <v>150</v>
      </c>
      <c r="I128" s="1175">
        <f>I122+I123+I124</f>
        <v>150</v>
      </c>
      <c r="J128" s="1175">
        <f>J122+J123+J124</f>
        <v>0</v>
      </c>
      <c r="K128" s="1175">
        <f>K122+K123+K124</f>
        <v>0</v>
      </c>
      <c r="L128" s="1175">
        <f>L122+L123+L124</f>
        <v>0</v>
      </c>
      <c r="M128" s="1004">
        <f>SUM(N128:Q128)</f>
        <v>0</v>
      </c>
      <c r="N128" s="1175">
        <f>N122+N123+N124</f>
        <v>0</v>
      </c>
      <c r="O128" s="1175">
        <f>O122+O123+O124</f>
        <v>0</v>
      </c>
      <c r="P128" s="1175">
        <f>P122+P123+P124</f>
        <v>0</v>
      </c>
      <c r="Q128" s="1175">
        <f>Q122+Q123+Q124</f>
        <v>0</v>
      </c>
      <c r="R128" s="941">
        <f>M128/C128*100</f>
        <v>0</v>
      </c>
      <c r="S128" s="800"/>
    </row>
    <row r="129" spans="1:19" ht="30" customHeight="1" thickBot="1" x14ac:dyDescent="0.3">
      <c r="A129" s="1870" t="s">
        <v>479</v>
      </c>
      <c r="B129" s="1871"/>
      <c r="C129" s="1871"/>
      <c r="D129" s="1871"/>
      <c r="E129" s="1871"/>
      <c r="F129" s="1871"/>
      <c r="G129" s="1871"/>
      <c r="H129" s="1871"/>
      <c r="I129" s="1871"/>
      <c r="J129" s="1871"/>
      <c r="K129" s="1871"/>
      <c r="L129" s="1871"/>
      <c r="M129" s="1871"/>
      <c r="N129" s="1871"/>
      <c r="O129" s="1871"/>
      <c r="P129" s="1871"/>
      <c r="Q129" s="1871"/>
      <c r="R129" s="1872"/>
      <c r="S129" s="1293" t="s">
        <v>364</v>
      </c>
    </row>
    <row r="130" spans="1:19" ht="60" x14ac:dyDescent="0.25">
      <c r="A130" s="1557">
        <v>1</v>
      </c>
      <c r="B130" s="1429" t="s">
        <v>813</v>
      </c>
      <c r="C130" s="1430">
        <f>SUM(D130:G130)</f>
        <v>606</v>
      </c>
      <c r="D130" s="1431">
        <f>D131+D132</f>
        <v>606</v>
      </c>
      <c r="E130" s="1431">
        <f>E131+E132</f>
        <v>0</v>
      </c>
      <c r="F130" s="1431">
        <f>F131+F132</f>
        <v>0</v>
      </c>
      <c r="G130" s="1431">
        <f>G131+G132</f>
        <v>0</v>
      </c>
      <c r="H130" s="1430">
        <f>SUM(I130:L130)</f>
        <v>426</v>
      </c>
      <c r="I130" s="1431">
        <f>I131+I132</f>
        <v>426</v>
      </c>
      <c r="J130" s="1431">
        <f>J131+J132</f>
        <v>0</v>
      </c>
      <c r="K130" s="1431">
        <f>K131+K132</f>
        <v>0</v>
      </c>
      <c r="L130" s="1431">
        <f>L131+L132</f>
        <v>0</v>
      </c>
      <c r="M130" s="1430">
        <f>SUM(N130:Q130)</f>
        <v>283.89999999999998</v>
      </c>
      <c r="N130" s="1431">
        <f>N131+N132</f>
        <v>283.89999999999998</v>
      </c>
      <c r="O130" s="1431">
        <f>O131+O132</f>
        <v>0</v>
      </c>
      <c r="P130" s="1431">
        <f>P131+P132</f>
        <v>0</v>
      </c>
      <c r="Q130" s="1431">
        <f>Q131+Q132</f>
        <v>0</v>
      </c>
      <c r="R130" s="1432"/>
      <c r="S130" s="800"/>
    </row>
    <row r="131" spans="1:19" ht="36" x14ac:dyDescent="0.25">
      <c r="A131" s="336" t="s">
        <v>26</v>
      </c>
      <c r="B131" s="209" t="s">
        <v>472</v>
      </c>
      <c r="C131" s="1187">
        <f>D131+E131+F131+G131</f>
        <v>446</v>
      </c>
      <c r="D131" s="1188">
        <v>446</v>
      </c>
      <c r="E131" s="1188"/>
      <c r="F131" s="1188"/>
      <c r="G131" s="1189"/>
      <c r="H131" s="1187">
        <f>I131+J131+K131+L131</f>
        <v>426</v>
      </c>
      <c r="I131" s="1188">
        <v>426</v>
      </c>
      <c r="J131" s="1188"/>
      <c r="K131" s="1188"/>
      <c r="L131" s="1189"/>
      <c r="M131" s="1187">
        <f>N131+O131+P131+Q131</f>
        <v>283.89999999999998</v>
      </c>
      <c r="N131" s="1188">
        <v>283.89999999999998</v>
      </c>
      <c r="O131" s="1188"/>
      <c r="P131" s="1188"/>
      <c r="Q131" s="1189"/>
      <c r="R131" s="949"/>
      <c r="S131" s="800"/>
    </row>
    <row r="132" spans="1:19" ht="36" x14ac:dyDescent="0.25">
      <c r="A132" s="1558" t="s">
        <v>27</v>
      </c>
      <c r="B132" s="209" t="s">
        <v>472</v>
      </c>
      <c r="C132" s="1187">
        <f>D132+E132+F132+G132</f>
        <v>160</v>
      </c>
      <c r="D132" s="1188">
        <v>160</v>
      </c>
      <c r="E132" s="1188"/>
      <c r="F132" s="1188"/>
      <c r="G132" s="1189"/>
      <c r="H132" s="1187">
        <f>I132+J132+K132+L132</f>
        <v>0</v>
      </c>
      <c r="I132" s="1188">
        <v>0</v>
      </c>
      <c r="J132" s="1188"/>
      <c r="K132" s="1188"/>
      <c r="L132" s="1189"/>
      <c r="M132" s="1187">
        <f>N132+O132+P132+Q132</f>
        <v>0</v>
      </c>
      <c r="N132" s="1188"/>
      <c r="O132" s="1188"/>
      <c r="P132" s="1188"/>
      <c r="Q132" s="1428"/>
      <c r="R132" s="949"/>
      <c r="S132" s="800"/>
    </row>
    <row r="133" spans="1:19" ht="60" x14ac:dyDescent="0.25">
      <c r="A133" s="1504">
        <v>2</v>
      </c>
      <c r="B133" s="1433" t="s">
        <v>473</v>
      </c>
      <c r="C133" s="1143">
        <f t="shared" ref="C133:C138" si="23">SUM(D133:G133)</f>
        <v>117.5</v>
      </c>
      <c r="D133" s="1434">
        <f>D134+D135</f>
        <v>77.5</v>
      </c>
      <c r="E133" s="1434">
        <f>E134+E135</f>
        <v>40</v>
      </c>
      <c r="F133" s="1434">
        <f>F134+F135</f>
        <v>0</v>
      </c>
      <c r="G133" s="1434">
        <f>G134+G135</f>
        <v>0</v>
      </c>
      <c r="H133" s="1143">
        <f t="shared" ref="H133:H138" si="24">SUM(I133:L133)</f>
        <v>195.9</v>
      </c>
      <c r="I133" s="1434">
        <f>I134+I135</f>
        <v>155.9</v>
      </c>
      <c r="J133" s="1434">
        <f>J134+J135</f>
        <v>40</v>
      </c>
      <c r="K133" s="1434">
        <f>K134+K135</f>
        <v>0</v>
      </c>
      <c r="L133" s="1434">
        <f>L134+L135</f>
        <v>0</v>
      </c>
      <c r="M133" s="1143">
        <f t="shared" ref="M133:M138" si="25">SUM(N133:Q133)</f>
        <v>154.30000000000001</v>
      </c>
      <c r="N133" s="1434">
        <f>N134+N135</f>
        <v>154.30000000000001</v>
      </c>
      <c r="O133" s="1434">
        <f>O134+O135</f>
        <v>0</v>
      </c>
      <c r="P133" s="1434">
        <f>P134+P135</f>
        <v>0</v>
      </c>
      <c r="Q133" s="1434">
        <f>Q134+Q135</f>
        <v>0</v>
      </c>
      <c r="R133" s="1436"/>
      <c r="S133" s="800"/>
    </row>
    <row r="134" spans="1:19" ht="48" x14ac:dyDescent="0.25">
      <c r="A134" s="261" t="s">
        <v>34</v>
      </c>
      <c r="B134" s="209" t="s">
        <v>475</v>
      </c>
      <c r="C134" s="1187">
        <f t="shared" si="23"/>
        <v>40.5</v>
      </c>
      <c r="D134" s="1065">
        <v>0.5</v>
      </c>
      <c r="E134" s="1065">
        <v>40</v>
      </c>
      <c r="F134" s="1065"/>
      <c r="G134" s="1180"/>
      <c r="H134" s="1187">
        <f t="shared" si="24"/>
        <v>41.6</v>
      </c>
      <c r="I134" s="1065">
        <v>1.6</v>
      </c>
      <c r="J134" s="1065">
        <v>40</v>
      </c>
      <c r="K134" s="1065"/>
      <c r="L134" s="1180"/>
      <c r="M134" s="1187">
        <f t="shared" si="25"/>
        <v>0</v>
      </c>
      <c r="N134" s="1065"/>
      <c r="O134" s="1065"/>
      <c r="P134" s="1065"/>
      <c r="Q134" s="1180"/>
      <c r="R134" s="950"/>
      <c r="S134" s="800"/>
    </row>
    <row r="135" spans="1:19" ht="60" x14ac:dyDescent="0.25">
      <c r="A135" s="261" t="s">
        <v>115</v>
      </c>
      <c r="B135" s="209" t="s">
        <v>474</v>
      </c>
      <c r="C135" s="1187">
        <f t="shared" si="23"/>
        <v>77</v>
      </c>
      <c r="D135" s="1065">
        <v>77</v>
      </c>
      <c r="E135" s="1065"/>
      <c r="F135" s="1065"/>
      <c r="G135" s="1180"/>
      <c r="H135" s="1187">
        <f t="shared" si="24"/>
        <v>154.30000000000001</v>
      </c>
      <c r="I135" s="1065">
        <v>154.30000000000001</v>
      </c>
      <c r="J135" s="1065"/>
      <c r="K135" s="1065"/>
      <c r="L135" s="1180"/>
      <c r="M135" s="1187">
        <f t="shared" si="25"/>
        <v>154.30000000000001</v>
      </c>
      <c r="N135" s="1065">
        <v>154.30000000000001</v>
      </c>
      <c r="O135" s="1065"/>
      <c r="P135" s="1065"/>
      <c r="Q135" s="1180"/>
      <c r="R135" s="950"/>
      <c r="S135" s="800"/>
    </row>
    <row r="136" spans="1:19" ht="48" x14ac:dyDescent="0.25">
      <c r="A136" s="1504">
        <v>3</v>
      </c>
      <c r="B136" s="1433" t="s">
        <v>476</v>
      </c>
      <c r="C136" s="1143">
        <f t="shared" si="23"/>
        <v>0.5</v>
      </c>
      <c r="D136" s="1434">
        <f>SUM(D137)</f>
        <v>0.5</v>
      </c>
      <c r="E136" s="1434">
        <f>SUM(E137)</f>
        <v>0</v>
      </c>
      <c r="F136" s="1434">
        <f>SUM(F137)</f>
        <v>0</v>
      </c>
      <c r="G136" s="1435">
        <f>SUM(G137)</f>
        <v>0</v>
      </c>
      <c r="H136" s="1143">
        <f t="shared" si="24"/>
        <v>0.5</v>
      </c>
      <c r="I136" s="1434">
        <f>SUM(I137)</f>
        <v>0.5</v>
      </c>
      <c r="J136" s="1434">
        <f>SUM(J137)</f>
        <v>0</v>
      </c>
      <c r="K136" s="1434">
        <f>SUM(K137)</f>
        <v>0</v>
      </c>
      <c r="L136" s="1435">
        <f>SUM(L137)</f>
        <v>0</v>
      </c>
      <c r="M136" s="1143">
        <f t="shared" si="25"/>
        <v>0</v>
      </c>
      <c r="N136" s="1434">
        <f>SUM(N137)</f>
        <v>0</v>
      </c>
      <c r="O136" s="1434">
        <f>SUM(O137)</f>
        <v>0</v>
      </c>
      <c r="P136" s="1434">
        <f>SUM(P137)</f>
        <v>0</v>
      </c>
      <c r="Q136" s="1435">
        <f>SUM(Q137)</f>
        <v>0</v>
      </c>
      <c r="R136" s="1436"/>
      <c r="S136" s="1437"/>
    </row>
    <row r="137" spans="1:19" ht="48" x14ac:dyDescent="0.25">
      <c r="A137" s="261" t="s">
        <v>40</v>
      </c>
      <c r="B137" s="209" t="s">
        <v>814</v>
      </c>
      <c r="C137" s="1187">
        <f t="shared" si="23"/>
        <v>0.5</v>
      </c>
      <c r="D137" s="1065">
        <v>0.5</v>
      </c>
      <c r="E137" s="1065"/>
      <c r="F137" s="1065"/>
      <c r="G137" s="1180"/>
      <c r="H137" s="1187">
        <f t="shared" si="24"/>
        <v>0.5</v>
      </c>
      <c r="I137" s="1065">
        <v>0.5</v>
      </c>
      <c r="J137" s="1065"/>
      <c r="K137" s="1065"/>
      <c r="L137" s="1180"/>
      <c r="M137" s="1187">
        <f t="shared" si="25"/>
        <v>0</v>
      </c>
      <c r="N137" s="1065"/>
      <c r="O137" s="1065"/>
      <c r="P137" s="1065"/>
      <c r="Q137" s="1180"/>
      <c r="R137" s="950"/>
      <c r="S137" s="800"/>
    </row>
    <row r="138" spans="1:19" ht="15.75" thickBot="1" x14ac:dyDescent="0.3">
      <c r="A138" s="946"/>
      <c r="B138" s="907" t="s">
        <v>102</v>
      </c>
      <c r="C138" s="1004">
        <f t="shared" si="23"/>
        <v>724</v>
      </c>
      <c r="D138" s="1175">
        <f>D130+D133+D136</f>
        <v>684</v>
      </c>
      <c r="E138" s="1175">
        <f>E130+E133+E136</f>
        <v>40</v>
      </c>
      <c r="F138" s="1175">
        <f>F130+F133+F136</f>
        <v>0</v>
      </c>
      <c r="G138" s="1175">
        <f>G130+G133+G136</f>
        <v>0</v>
      </c>
      <c r="H138" s="1004">
        <f t="shared" si="24"/>
        <v>622.4</v>
      </c>
      <c r="I138" s="1175">
        <f>I130+I133+I136</f>
        <v>582.4</v>
      </c>
      <c r="J138" s="1175">
        <f>J130+J133+J136</f>
        <v>40</v>
      </c>
      <c r="K138" s="1175">
        <f>K130+K133+K136</f>
        <v>0</v>
      </c>
      <c r="L138" s="1175">
        <f>L130+L133+L136</f>
        <v>0</v>
      </c>
      <c r="M138" s="1004">
        <f t="shared" si="25"/>
        <v>438.2</v>
      </c>
      <c r="N138" s="1175">
        <f>N130+N133+N136</f>
        <v>438.2</v>
      </c>
      <c r="O138" s="1175">
        <f>O130+O133+O136</f>
        <v>0</v>
      </c>
      <c r="P138" s="1175">
        <f>P130+P133+P136</f>
        <v>0</v>
      </c>
      <c r="Q138" s="1175">
        <f>Q130+Q133+Q136</f>
        <v>0</v>
      </c>
      <c r="R138" s="951">
        <f>M138/C138*100</f>
        <v>60.524861878453038</v>
      </c>
      <c r="S138" s="800"/>
    </row>
    <row r="139" spans="1:19" ht="32.25" customHeight="1" thickBot="1" x14ac:dyDescent="0.3">
      <c r="A139" s="1873" t="s">
        <v>789</v>
      </c>
      <c r="B139" s="1874"/>
      <c r="C139" s="1874"/>
      <c r="D139" s="1874"/>
      <c r="E139" s="1874"/>
      <c r="F139" s="1874"/>
      <c r="G139" s="1874"/>
      <c r="H139" s="1874"/>
      <c r="I139" s="1874"/>
      <c r="J139" s="1874"/>
      <c r="K139" s="1874"/>
      <c r="L139" s="1874"/>
      <c r="M139" s="1874"/>
      <c r="N139" s="1874"/>
      <c r="O139" s="1874"/>
      <c r="P139" s="1874"/>
      <c r="Q139" s="1874"/>
      <c r="R139" s="1875"/>
      <c r="S139" s="1293" t="s">
        <v>364</v>
      </c>
    </row>
    <row r="140" spans="1:19" ht="36" x14ac:dyDescent="0.25">
      <c r="A140" s="1554" t="s">
        <v>167</v>
      </c>
      <c r="B140" s="1528" t="s">
        <v>467</v>
      </c>
      <c r="C140" s="1442">
        <f t="shared" ref="C140:C145" si="26">SUM(D140:G140)</f>
        <v>10</v>
      </c>
      <c r="D140" s="1443">
        <f>SUM(D141:D143)</f>
        <v>10</v>
      </c>
      <c r="E140" s="1443">
        <f>SUM(E141:E143)</f>
        <v>0</v>
      </c>
      <c r="F140" s="1443">
        <f>SUM(F141:F143)</f>
        <v>0</v>
      </c>
      <c r="G140" s="1444">
        <f>SUM(G141:G143)</f>
        <v>0</v>
      </c>
      <c r="H140" s="1442">
        <f>SUM(I140:L140)</f>
        <v>10</v>
      </c>
      <c r="I140" s="1443">
        <f>SUM(I141:I143)</f>
        <v>10</v>
      </c>
      <c r="J140" s="1443">
        <f>SUM(J141:J143)</f>
        <v>0</v>
      </c>
      <c r="K140" s="1443">
        <f>SUM(K141:K143)</f>
        <v>0</v>
      </c>
      <c r="L140" s="1444">
        <f>SUM(L141:L143)</f>
        <v>0</v>
      </c>
      <c r="M140" s="1442">
        <f>SUM(N140:Q140)</f>
        <v>0</v>
      </c>
      <c r="N140" s="1443">
        <f>SUM(N141:N143)</f>
        <v>0</v>
      </c>
      <c r="O140" s="1443">
        <f>SUM(O141:O143)</f>
        <v>0</v>
      </c>
      <c r="P140" s="1443">
        <f>SUM(P141:P143)</f>
        <v>0</v>
      </c>
      <c r="Q140" s="1444">
        <f>SUM(Q141:Q143)</f>
        <v>0</v>
      </c>
      <c r="R140" s="1529"/>
      <c r="S140" s="800"/>
    </row>
    <row r="141" spans="1:19" ht="48" x14ac:dyDescent="0.25">
      <c r="A141" s="1555" t="s">
        <v>26</v>
      </c>
      <c r="B141" s="954" t="s">
        <v>815</v>
      </c>
      <c r="C141" s="992">
        <f t="shared" si="26"/>
        <v>0</v>
      </c>
      <c r="D141" s="1065">
        <v>0</v>
      </c>
      <c r="E141" s="1065"/>
      <c r="F141" s="1065"/>
      <c r="G141" s="1180"/>
      <c r="H141" s="992">
        <f>SUM(I141:L141)</f>
        <v>0</v>
      </c>
      <c r="I141" s="1065"/>
      <c r="J141" s="1065"/>
      <c r="K141" s="1065"/>
      <c r="L141" s="1180"/>
      <c r="M141" s="992">
        <f>SUM(N141:Q141)</f>
        <v>0</v>
      </c>
      <c r="N141" s="1065">
        <v>0</v>
      </c>
      <c r="O141" s="1065"/>
      <c r="P141" s="1065"/>
      <c r="Q141" s="1180"/>
      <c r="R141" s="958"/>
      <c r="S141" s="800"/>
    </row>
    <row r="142" spans="1:19" ht="72" x14ac:dyDescent="0.25">
      <c r="A142" s="1555" t="s">
        <v>27</v>
      </c>
      <c r="B142" s="954" t="s">
        <v>469</v>
      </c>
      <c r="C142" s="992">
        <f t="shared" si="26"/>
        <v>0</v>
      </c>
      <c r="D142" s="1065">
        <v>0</v>
      </c>
      <c r="E142" s="1065"/>
      <c r="F142" s="1065"/>
      <c r="G142" s="1180"/>
      <c r="H142" s="992">
        <f>SUM(I142:L142)</f>
        <v>0</v>
      </c>
      <c r="I142" s="1065"/>
      <c r="J142" s="1065"/>
      <c r="K142" s="1065"/>
      <c r="L142" s="1180"/>
      <c r="M142" s="992">
        <f>SUM(N142:Q142)</f>
        <v>0</v>
      </c>
      <c r="N142" s="1065">
        <v>0</v>
      </c>
      <c r="O142" s="1065"/>
      <c r="P142" s="1065"/>
      <c r="Q142" s="1180"/>
      <c r="R142" s="958"/>
      <c r="S142" s="800"/>
    </row>
    <row r="143" spans="1:19" ht="24" x14ac:dyDescent="0.25">
      <c r="A143" s="1555" t="s">
        <v>27</v>
      </c>
      <c r="B143" s="954" t="s">
        <v>470</v>
      </c>
      <c r="C143" s="992">
        <f t="shared" si="26"/>
        <v>10</v>
      </c>
      <c r="D143" s="1065">
        <v>10</v>
      </c>
      <c r="E143" s="1065"/>
      <c r="F143" s="1065"/>
      <c r="G143" s="1180"/>
      <c r="H143" s="992">
        <f>SUM(I143:L143)</f>
        <v>10</v>
      </c>
      <c r="I143" s="1065">
        <v>10</v>
      </c>
      <c r="J143" s="1065"/>
      <c r="K143" s="1065"/>
      <c r="L143" s="1180"/>
      <c r="M143" s="992">
        <f>SUM(N143:Q143)</f>
        <v>0</v>
      </c>
      <c r="N143" s="1065">
        <v>0</v>
      </c>
      <c r="O143" s="1065"/>
      <c r="P143" s="1065"/>
      <c r="Q143" s="1180"/>
      <c r="R143" s="958"/>
      <c r="S143" s="800"/>
    </row>
    <row r="144" spans="1:19" ht="24" x14ac:dyDescent="0.25">
      <c r="A144" s="1556" t="s">
        <v>168</v>
      </c>
      <c r="B144" s="955" t="s">
        <v>461</v>
      </c>
      <c r="C144" s="991">
        <f t="shared" si="26"/>
        <v>0</v>
      </c>
      <c r="D144" s="1067">
        <v>0</v>
      </c>
      <c r="E144" s="1067">
        <v>0</v>
      </c>
      <c r="F144" s="1067">
        <v>0</v>
      </c>
      <c r="G144" s="1191">
        <v>0</v>
      </c>
      <c r="H144" s="991">
        <v>0</v>
      </c>
      <c r="I144" s="1067">
        <v>0</v>
      </c>
      <c r="J144" s="1067">
        <v>0</v>
      </c>
      <c r="K144" s="1067">
        <v>0</v>
      </c>
      <c r="L144" s="1191">
        <v>0</v>
      </c>
      <c r="M144" s="991">
        <v>0</v>
      </c>
      <c r="N144" s="1067">
        <v>0</v>
      </c>
      <c r="O144" s="1067">
        <v>0</v>
      </c>
      <c r="P144" s="1067">
        <v>0</v>
      </c>
      <c r="Q144" s="1191">
        <v>0</v>
      </c>
      <c r="R144" s="959"/>
      <c r="S144" s="800"/>
    </row>
    <row r="145" spans="1:19" ht="15.75" thickBot="1" x14ac:dyDescent="0.3">
      <c r="A145" s="956"/>
      <c r="B145" s="907" t="s">
        <v>102</v>
      </c>
      <c r="C145" s="1004">
        <f t="shared" si="26"/>
        <v>10</v>
      </c>
      <c r="D145" s="1175">
        <f>D140+D144</f>
        <v>10</v>
      </c>
      <c r="E145" s="1192">
        <f>E140+E144</f>
        <v>0</v>
      </c>
      <c r="F145" s="1192">
        <f>F140+F144</f>
        <v>0</v>
      </c>
      <c r="G145" s="1193">
        <f>G140+G144</f>
        <v>0</v>
      </c>
      <c r="H145" s="1194">
        <f>SUM(I145:L145)</f>
        <v>10</v>
      </c>
      <c r="I145" s="1195">
        <f>I140+I144</f>
        <v>10</v>
      </c>
      <c r="J145" s="1192">
        <f>J140+J144</f>
        <v>0</v>
      </c>
      <c r="K145" s="1192">
        <f>K140+K144</f>
        <v>0</v>
      </c>
      <c r="L145" s="1193">
        <f>L140+L144</f>
        <v>0</v>
      </c>
      <c r="M145" s="1196">
        <f>SUM(N145:Q145)</f>
        <v>0</v>
      </c>
      <c r="N145" s="1192">
        <f>N140+N144</f>
        <v>0</v>
      </c>
      <c r="O145" s="1192">
        <f>O140+O144</f>
        <v>0</v>
      </c>
      <c r="P145" s="1192">
        <f>P140+P144</f>
        <v>0</v>
      </c>
      <c r="Q145" s="1193">
        <f>Q140+Q144</f>
        <v>0</v>
      </c>
      <c r="R145" s="951">
        <f>M145/C145*100</f>
        <v>0</v>
      </c>
      <c r="S145" s="800"/>
    </row>
    <row r="146" spans="1:19" ht="30" customHeight="1" x14ac:dyDescent="0.25">
      <c r="A146" s="1873" t="s">
        <v>346</v>
      </c>
      <c r="B146" s="1874"/>
      <c r="C146" s="1874"/>
      <c r="D146" s="1874"/>
      <c r="E146" s="1874"/>
      <c r="F146" s="1874"/>
      <c r="G146" s="1874"/>
      <c r="H146" s="1874"/>
      <c r="I146" s="1874"/>
      <c r="J146" s="1874"/>
      <c r="K146" s="1874"/>
      <c r="L146" s="1874"/>
      <c r="M146" s="1874"/>
      <c r="N146" s="1874"/>
      <c r="O146" s="1874"/>
      <c r="P146" s="1874"/>
      <c r="Q146" s="1874"/>
      <c r="R146" s="1875"/>
      <c r="S146" s="1293" t="s">
        <v>364</v>
      </c>
    </row>
    <row r="147" spans="1:19" ht="24" x14ac:dyDescent="0.25">
      <c r="A147" s="46">
        <v>1</v>
      </c>
      <c r="B147" s="1420" t="s">
        <v>629</v>
      </c>
      <c r="C147" s="1143">
        <f>D147+E147+F147+G147</f>
        <v>48405</v>
      </c>
      <c r="D147" s="1130">
        <v>48405</v>
      </c>
      <c r="E147" s="1130">
        <v>0</v>
      </c>
      <c r="F147" s="1130">
        <v>0</v>
      </c>
      <c r="G147" s="1421">
        <v>0</v>
      </c>
      <c r="H147" s="1143">
        <f>I147+J147+K147+L147</f>
        <v>53927.199999999997</v>
      </c>
      <c r="I147" s="1130">
        <v>53927.199999999997</v>
      </c>
      <c r="J147" s="1130">
        <v>0</v>
      </c>
      <c r="K147" s="1130">
        <v>0</v>
      </c>
      <c r="L147" s="1421">
        <v>0</v>
      </c>
      <c r="M147" s="1143">
        <f>N147+O147+P147+Q147</f>
        <v>35758.9</v>
      </c>
      <c r="N147" s="1130">
        <v>35758.9</v>
      </c>
      <c r="O147" s="1130">
        <v>0</v>
      </c>
      <c r="P147" s="1130">
        <v>0</v>
      </c>
      <c r="Q147" s="1421">
        <v>0</v>
      </c>
      <c r="R147" s="1422"/>
      <c r="S147" s="800"/>
    </row>
    <row r="148" spans="1:19" ht="24" hidden="1" x14ac:dyDescent="0.25">
      <c r="A148" s="118" t="s">
        <v>34</v>
      </c>
      <c r="B148" s="213" t="s">
        <v>104</v>
      </c>
      <c r="C148" s="1190">
        <f t="shared" ref="C148:C155" si="27">D148+E148+F148</f>
        <v>60</v>
      </c>
      <c r="D148" s="795">
        <v>60</v>
      </c>
      <c r="E148" s="1201"/>
      <c r="F148" s="1201"/>
      <c r="G148" s="1202"/>
      <c r="H148" s="1190">
        <f t="shared" ref="H148:H158" si="28">I148+J148+K148</f>
        <v>60</v>
      </c>
      <c r="I148" s="795">
        <v>60</v>
      </c>
      <c r="J148" s="1201"/>
      <c r="K148" s="1201"/>
      <c r="L148" s="1202"/>
      <c r="M148" s="1190">
        <f t="shared" ref="M148:M155" si="29">N148+O148+P148</f>
        <v>0</v>
      </c>
      <c r="N148" s="795"/>
      <c r="O148" s="1201"/>
      <c r="P148" s="1201"/>
      <c r="Q148" s="1202"/>
      <c r="R148" s="949"/>
      <c r="S148" s="800"/>
    </row>
    <row r="149" spans="1:19" hidden="1" x14ac:dyDescent="0.25">
      <c r="A149" s="118" t="s">
        <v>115</v>
      </c>
      <c r="B149" s="213" t="s">
        <v>105</v>
      </c>
      <c r="C149" s="1187">
        <f t="shared" si="27"/>
        <v>60</v>
      </c>
      <c r="D149" s="794">
        <v>60</v>
      </c>
      <c r="E149" s="1188">
        <v>0</v>
      </c>
      <c r="F149" s="1188">
        <v>0</v>
      </c>
      <c r="G149" s="1189">
        <v>0</v>
      </c>
      <c r="H149" s="1187">
        <f t="shared" si="28"/>
        <v>60</v>
      </c>
      <c r="I149" s="794">
        <v>60</v>
      </c>
      <c r="J149" s="1188">
        <v>0</v>
      </c>
      <c r="K149" s="1188">
        <v>0</v>
      </c>
      <c r="L149" s="1189">
        <v>0</v>
      </c>
      <c r="M149" s="1187">
        <f t="shared" si="29"/>
        <v>0</v>
      </c>
      <c r="N149" s="794">
        <v>0</v>
      </c>
      <c r="O149" s="1188">
        <v>0</v>
      </c>
      <c r="P149" s="1188">
        <v>0</v>
      </c>
      <c r="Q149" s="1189">
        <v>0</v>
      </c>
      <c r="R149" s="949"/>
      <c r="S149" s="800"/>
    </row>
    <row r="150" spans="1:19" ht="48" hidden="1" x14ac:dyDescent="0.25">
      <c r="A150" s="118" t="s">
        <v>116</v>
      </c>
      <c r="B150" s="213" t="s">
        <v>106</v>
      </c>
      <c r="C150" s="1187">
        <f t="shared" si="27"/>
        <v>175</v>
      </c>
      <c r="D150" s="794">
        <v>175</v>
      </c>
      <c r="E150" s="1188">
        <v>0</v>
      </c>
      <c r="F150" s="1188">
        <v>0</v>
      </c>
      <c r="G150" s="1189">
        <v>0</v>
      </c>
      <c r="H150" s="1187">
        <f t="shared" si="28"/>
        <v>175</v>
      </c>
      <c r="I150" s="794">
        <v>175</v>
      </c>
      <c r="J150" s="1188">
        <v>0</v>
      </c>
      <c r="K150" s="1188">
        <v>0</v>
      </c>
      <c r="L150" s="1189">
        <v>0</v>
      </c>
      <c r="M150" s="1187">
        <f t="shared" si="29"/>
        <v>0</v>
      </c>
      <c r="N150" s="794">
        <v>0</v>
      </c>
      <c r="O150" s="1188">
        <v>0</v>
      </c>
      <c r="P150" s="1188">
        <v>0</v>
      </c>
      <c r="Q150" s="1189">
        <v>0</v>
      </c>
      <c r="R150" s="949"/>
      <c r="S150" s="800"/>
    </row>
    <row r="151" spans="1:19" ht="48" hidden="1" x14ac:dyDescent="0.25">
      <c r="A151" s="118" t="s">
        <v>117</v>
      </c>
      <c r="B151" s="213" t="s">
        <v>107</v>
      </c>
      <c r="C151" s="1187">
        <f t="shared" si="27"/>
        <v>0</v>
      </c>
      <c r="D151" s="794">
        <v>0</v>
      </c>
      <c r="E151" s="1188">
        <v>0</v>
      </c>
      <c r="F151" s="1188">
        <v>0</v>
      </c>
      <c r="G151" s="1189">
        <v>0</v>
      </c>
      <c r="H151" s="1187">
        <f t="shared" si="28"/>
        <v>0</v>
      </c>
      <c r="I151" s="794">
        <v>0</v>
      </c>
      <c r="J151" s="1188">
        <v>0</v>
      </c>
      <c r="K151" s="1188">
        <v>0</v>
      </c>
      <c r="L151" s="1189">
        <v>0</v>
      </c>
      <c r="M151" s="1187">
        <f t="shared" si="29"/>
        <v>0</v>
      </c>
      <c r="N151" s="794">
        <v>0</v>
      </c>
      <c r="O151" s="1188">
        <v>0</v>
      </c>
      <c r="P151" s="1188">
        <v>0</v>
      </c>
      <c r="Q151" s="1189">
        <v>0</v>
      </c>
      <c r="R151" s="949"/>
      <c r="S151" s="800"/>
    </row>
    <row r="152" spans="1:19" ht="36" hidden="1" x14ac:dyDescent="0.25">
      <c r="A152" s="118" t="s">
        <v>118</v>
      </c>
      <c r="B152" s="213" t="s">
        <v>108</v>
      </c>
      <c r="C152" s="1187">
        <f t="shared" si="27"/>
        <v>50</v>
      </c>
      <c r="D152" s="794">
        <v>50</v>
      </c>
      <c r="E152" s="1188">
        <v>0</v>
      </c>
      <c r="F152" s="1188">
        <v>0</v>
      </c>
      <c r="G152" s="1189">
        <v>0</v>
      </c>
      <c r="H152" s="1187">
        <f t="shared" si="28"/>
        <v>50</v>
      </c>
      <c r="I152" s="794">
        <v>50</v>
      </c>
      <c r="J152" s="1188">
        <v>0</v>
      </c>
      <c r="K152" s="1188">
        <v>0</v>
      </c>
      <c r="L152" s="1189">
        <v>0</v>
      </c>
      <c r="M152" s="1187">
        <f t="shared" si="29"/>
        <v>0</v>
      </c>
      <c r="N152" s="794">
        <v>0</v>
      </c>
      <c r="O152" s="1188">
        <v>0</v>
      </c>
      <c r="P152" s="1188">
        <v>0</v>
      </c>
      <c r="Q152" s="1189">
        <v>0</v>
      </c>
      <c r="R152" s="949"/>
      <c r="S152" s="800"/>
    </row>
    <row r="153" spans="1:19" ht="36" hidden="1" x14ac:dyDescent="0.25">
      <c r="A153" s="118" t="s">
        <v>119</v>
      </c>
      <c r="B153" s="213" t="s">
        <v>109</v>
      </c>
      <c r="C153" s="1187">
        <f t="shared" si="27"/>
        <v>300</v>
      </c>
      <c r="D153" s="794">
        <v>300</v>
      </c>
      <c r="E153" s="1188">
        <v>0</v>
      </c>
      <c r="F153" s="1188">
        <v>0</v>
      </c>
      <c r="G153" s="1189">
        <v>0</v>
      </c>
      <c r="H153" s="1187">
        <f t="shared" si="28"/>
        <v>300</v>
      </c>
      <c r="I153" s="794">
        <v>300</v>
      </c>
      <c r="J153" s="1188">
        <v>0</v>
      </c>
      <c r="K153" s="1188">
        <v>0</v>
      </c>
      <c r="L153" s="1189">
        <v>0</v>
      </c>
      <c r="M153" s="1187">
        <f t="shared" si="29"/>
        <v>0</v>
      </c>
      <c r="N153" s="794">
        <v>0</v>
      </c>
      <c r="O153" s="1188">
        <v>0</v>
      </c>
      <c r="P153" s="1188">
        <v>0</v>
      </c>
      <c r="Q153" s="1189">
        <v>0</v>
      </c>
      <c r="R153" s="949"/>
      <c r="S153" s="800"/>
    </row>
    <row r="154" spans="1:19" hidden="1" x14ac:dyDescent="0.25">
      <c r="A154" s="118" t="s">
        <v>120</v>
      </c>
      <c r="B154" s="213" t="s">
        <v>110</v>
      </c>
      <c r="C154" s="1187">
        <f t="shared" si="27"/>
        <v>315</v>
      </c>
      <c r="D154" s="794">
        <v>315</v>
      </c>
      <c r="E154" s="1188">
        <v>0</v>
      </c>
      <c r="F154" s="1188">
        <v>0</v>
      </c>
      <c r="G154" s="1189">
        <v>0</v>
      </c>
      <c r="H154" s="1187">
        <f t="shared" si="28"/>
        <v>315</v>
      </c>
      <c r="I154" s="794">
        <v>315</v>
      </c>
      <c r="J154" s="1188">
        <v>0</v>
      </c>
      <c r="K154" s="1188">
        <v>0</v>
      </c>
      <c r="L154" s="1189">
        <v>0</v>
      </c>
      <c r="M154" s="1187">
        <f t="shared" si="29"/>
        <v>0</v>
      </c>
      <c r="N154" s="794">
        <v>0</v>
      </c>
      <c r="O154" s="1188">
        <v>0</v>
      </c>
      <c r="P154" s="1188">
        <v>0</v>
      </c>
      <c r="Q154" s="1189">
        <v>0</v>
      </c>
      <c r="R154" s="949"/>
      <c r="S154" s="800"/>
    </row>
    <row r="155" spans="1:19" ht="48" hidden="1" x14ac:dyDescent="0.25">
      <c r="A155" s="118" t="s">
        <v>121</v>
      </c>
      <c r="B155" s="213" t="s">
        <v>111</v>
      </c>
      <c r="C155" s="1187">
        <f t="shared" si="27"/>
        <v>0</v>
      </c>
      <c r="D155" s="794">
        <v>0</v>
      </c>
      <c r="E155" s="1188">
        <v>0</v>
      </c>
      <c r="F155" s="1188">
        <v>0</v>
      </c>
      <c r="G155" s="1189">
        <v>0</v>
      </c>
      <c r="H155" s="1187">
        <f t="shared" si="28"/>
        <v>0</v>
      </c>
      <c r="I155" s="794">
        <v>0</v>
      </c>
      <c r="J155" s="1188">
        <v>0</v>
      </c>
      <c r="K155" s="1188">
        <v>0</v>
      </c>
      <c r="L155" s="1189">
        <v>0</v>
      </c>
      <c r="M155" s="1187">
        <f t="shared" si="29"/>
        <v>0</v>
      </c>
      <c r="N155" s="794">
        <v>0</v>
      </c>
      <c r="O155" s="1188">
        <v>0</v>
      </c>
      <c r="P155" s="1188">
        <v>0</v>
      </c>
      <c r="Q155" s="1189">
        <v>0</v>
      </c>
      <c r="R155" s="949"/>
      <c r="S155" s="800"/>
    </row>
    <row r="156" spans="1:19" x14ac:dyDescent="0.25">
      <c r="A156" s="46">
        <v>2</v>
      </c>
      <c r="B156" s="1420" t="s">
        <v>630</v>
      </c>
      <c r="C156" s="1143">
        <f>SUM(D156:G156)</f>
        <v>968.9</v>
      </c>
      <c r="D156" s="1130">
        <f>SUM(D158:D160)</f>
        <v>968.9</v>
      </c>
      <c r="E156" s="1130">
        <f>SUM(E158:E160)</f>
        <v>0</v>
      </c>
      <c r="F156" s="1130">
        <f>SUM(F158:F160)</f>
        <v>0</v>
      </c>
      <c r="G156" s="1421">
        <f>SUM(G158:G160)</f>
        <v>0</v>
      </c>
      <c r="H156" s="1143">
        <f>SUM(I156:L156)</f>
        <v>36</v>
      </c>
      <c r="I156" s="1162">
        <f>SUM(I158:I160)</f>
        <v>36</v>
      </c>
      <c r="J156" s="1162">
        <f>SUM(J158:J160)</f>
        <v>0</v>
      </c>
      <c r="K156" s="1162">
        <f>SUM(K158:K160)</f>
        <v>0</v>
      </c>
      <c r="L156" s="1130">
        <f>SUM(L158:L160)</f>
        <v>0</v>
      </c>
      <c r="M156" s="1143">
        <f>SUM(N156:Q156)</f>
        <v>36</v>
      </c>
      <c r="N156" s="1130">
        <f>SUM(N158:N160)</f>
        <v>36</v>
      </c>
      <c r="O156" s="1130">
        <f>SUM(O158:O160)</f>
        <v>0</v>
      </c>
      <c r="P156" s="1130">
        <f>SUM(P158:P160)</f>
        <v>0</v>
      </c>
      <c r="Q156" s="1130">
        <f>SUM(Q158:Q160)</f>
        <v>0</v>
      </c>
      <c r="R156" s="1423"/>
      <c r="S156" s="800"/>
    </row>
    <row r="157" spans="1:19" ht="24" x14ac:dyDescent="0.25">
      <c r="A157" s="324" t="s">
        <v>34</v>
      </c>
      <c r="B157" s="213" t="s">
        <v>816</v>
      </c>
      <c r="C157" s="1592">
        <f t="shared" ref="C157:H157" si="30">C158</f>
        <v>232.9</v>
      </c>
      <c r="D157" s="1201">
        <f t="shared" si="30"/>
        <v>232.9</v>
      </c>
      <c r="E157" s="1201">
        <f t="shared" si="30"/>
        <v>0</v>
      </c>
      <c r="F157" s="1201">
        <f t="shared" si="30"/>
        <v>0</v>
      </c>
      <c r="G157" s="1593">
        <f t="shared" si="30"/>
        <v>0</v>
      </c>
      <c r="H157" s="1592">
        <f t="shared" si="30"/>
        <v>0</v>
      </c>
      <c r="I157" s="1201">
        <v>0</v>
      </c>
      <c r="J157" s="1201">
        <f t="shared" ref="J157:Q157" si="31">J158</f>
        <v>0</v>
      </c>
      <c r="K157" s="1201">
        <f t="shared" si="31"/>
        <v>0</v>
      </c>
      <c r="L157" s="1593">
        <f t="shared" si="31"/>
        <v>0</v>
      </c>
      <c r="M157" s="1592">
        <f t="shared" si="31"/>
        <v>0</v>
      </c>
      <c r="N157" s="1201">
        <f t="shared" si="31"/>
        <v>0</v>
      </c>
      <c r="O157" s="1201">
        <f t="shared" si="31"/>
        <v>0</v>
      </c>
      <c r="P157" s="1201">
        <f t="shared" si="31"/>
        <v>0</v>
      </c>
      <c r="Q157" s="1593">
        <f t="shared" si="31"/>
        <v>0</v>
      </c>
      <c r="R157" s="949"/>
      <c r="S157" s="800"/>
    </row>
    <row r="158" spans="1:19" ht="36" x14ac:dyDescent="0.25">
      <c r="A158" s="118" t="s">
        <v>397</v>
      </c>
      <c r="B158" s="213" t="s">
        <v>631</v>
      </c>
      <c r="C158" s="1187">
        <f>SUM(D158:G158)</f>
        <v>232.9</v>
      </c>
      <c r="D158" s="794">
        <v>232.9</v>
      </c>
      <c r="E158" s="1188"/>
      <c r="F158" s="1188"/>
      <c r="G158" s="1189"/>
      <c r="H158" s="1187">
        <f t="shared" si="28"/>
        <v>0</v>
      </c>
      <c r="I158" s="1594">
        <v>0</v>
      </c>
      <c r="J158" s="1595"/>
      <c r="K158" s="1595"/>
      <c r="L158" s="1189"/>
      <c r="M158" s="1187">
        <f t="shared" ref="M158:M166" si="32">SUM(N158:Q158)</f>
        <v>0</v>
      </c>
      <c r="N158" s="794"/>
      <c r="O158" s="1188"/>
      <c r="P158" s="1188"/>
      <c r="Q158" s="1189"/>
      <c r="R158" s="949"/>
      <c r="S158" s="800"/>
    </row>
    <row r="159" spans="1:19" ht="24" x14ac:dyDescent="0.25">
      <c r="A159" s="118" t="s">
        <v>115</v>
      </c>
      <c r="B159" s="213" t="s">
        <v>722</v>
      </c>
      <c r="C159" s="1187">
        <f t="shared" ref="C159:C171" si="33">SUM(D159:G159)</f>
        <v>700</v>
      </c>
      <c r="D159" s="1188">
        <v>700</v>
      </c>
      <c r="E159" s="1188"/>
      <c r="F159" s="1188"/>
      <c r="G159" s="1189"/>
      <c r="H159" s="1187">
        <f t="shared" ref="H159:H171" si="34">SUM(I159:L159)</f>
        <v>0</v>
      </c>
      <c r="I159" s="1188">
        <v>0</v>
      </c>
      <c r="J159" s="1188"/>
      <c r="K159" s="1188"/>
      <c r="L159" s="1189"/>
      <c r="M159" s="1187">
        <f t="shared" si="32"/>
        <v>0</v>
      </c>
      <c r="N159" s="1188"/>
      <c r="O159" s="1188"/>
      <c r="P159" s="1188"/>
      <c r="Q159" s="1189"/>
      <c r="R159" s="949"/>
      <c r="S159" s="800"/>
    </row>
    <row r="160" spans="1:19" ht="24" x14ac:dyDescent="0.25">
      <c r="A160" s="851" t="s">
        <v>116</v>
      </c>
      <c r="B160" s="213" t="s">
        <v>634</v>
      </c>
      <c r="C160" s="1187">
        <f t="shared" si="33"/>
        <v>36</v>
      </c>
      <c r="D160" s="1188">
        <v>36</v>
      </c>
      <c r="E160" s="1188"/>
      <c r="F160" s="1188"/>
      <c r="G160" s="1189"/>
      <c r="H160" s="1187">
        <f t="shared" si="34"/>
        <v>36</v>
      </c>
      <c r="I160" s="1188">
        <v>36</v>
      </c>
      <c r="J160" s="1188"/>
      <c r="K160" s="1188"/>
      <c r="L160" s="1189"/>
      <c r="M160" s="1187">
        <f t="shared" si="32"/>
        <v>36</v>
      </c>
      <c r="N160" s="1188">
        <v>36</v>
      </c>
      <c r="O160" s="1188"/>
      <c r="P160" s="1188"/>
      <c r="Q160" s="1189"/>
      <c r="R160" s="949"/>
      <c r="S160" s="800"/>
    </row>
    <row r="161" spans="1:19" ht="24" x14ac:dyDescent="0.25">
      <c r="A161" s="46" t="s">
        <v>394</v>
      </c>
      <c r="B161" s="1420" t="s">
        <v>635</v>
      </c>
      <c r="C161" s="1424">
        <f t="shared" si="33"/>
        <v>1204</v>
      </c>
      <c r="D161" s="1425">
        <f>SUM(D162:D163)</f>
        <v>1204</v>
      </c>
      <c r="E161" s="1425">
        <f t="shared" ref="E161:L161" si="35">SUM(E162:E163)</f>
        <v>0</v>
      </c>
      <c r="F161" s="1425">
        <f t="shared" si="35"/>
        <v>0</v>
      </c>
      <c r="G161" s="1426">
        <f t="shared" si="35"/>
        <v>0</v>
      </c>
      <c r="H161" s="1424">
        <f t="shared" si="34"/>
        <v>1130</v>
      </c>
      <c r="I161" s="1425">
        <f t="shared" si="35"/>
        <v>1130</v>
      </c>
      <c r="J161" s="1425">
        <f t="shared" si="35"/>
        <v>0</v>
      </c>
      <c r="K161" s="1425">
        <f t="shared" si="35"/>
        <v>0</v>
      </c>
      <c r="L161" s="1426">
        <f t="shared" si="35"/>
        <v>0</v>
      </c>
      <c r="M161" s="1424">
        <f t="shared" si="32"/>
        <v>672.6</v>
      </c>
      <c r="N161" s="1130">
        <f>SUM(N162:N163)</f>
        <v>672.6</v>
      </c>
      <c r="O161" s="1425">
        <f>SUM(O162:O163)</f>
        <v>0</v>
      </c>
      <c r="P161" s="1425">
        <f>SUM(P162:P163)</f>
        <v>0</v>
      </c>
      <c r="Q161" s="1426">
        <f>SUM(Q162:Q163)</f>
        <v>0</v>
      </c>
      <c r="R161" s="1423"/>
      <c r="S161" s="800"/>
    </row>
    <row r="162" spans="1:19" ht="36" x14ac:dyDescent="0.25">
      <c r="A162" s="118" t="s">
        <v>40</v>
      </c>
      <c r="B162" s="213" t="s">
        <v>636</v>
      </c>
      <c r="C162" s="1187">
        <f t="shared" si="33"/>
        <v>1204</v>
      </c>
      <c r="D162" s="1188">
        <v>1204</v>
      </c>
      <c r="E162" s="1188"/>
      <c r="F162" s="1188"/>
      <c r="G162" s="1189"/>
      <c r="H162" s="1187">
        <f t="shared" si="34"/>
        <v>1130</v>
      </c>
      <c r="I162" s="1188">
        <v>1130</v>
      </c>
      <c r="J162" s="1188"/>
      <c r="K162" s="1188"/>
      <c r="L162" s="1189"/>
      <c r="M162" s="1187">
        <f t="shared" si="32"/>
        <v>672.6</v>
      </c>
      <c r="N162" s="1188">
        <v>672.6</v>
      </c>
      <c r="O162" s="1188"/>
      <c r="P162" s="1188"/>
      <c r="Q162" s="1189"/>
      <c r="R162" s="949"/>
      <c r="S162" s="800"/>
    </row>
    <row r="163" spans="1:19" ht="24" x14ac:dyDescent="0.25">
      <c r="A163" s="118" t="s">
        <v>35</v>
      </c>
      <c r="B163" s="213" t="s">
        <v>637</v>
      </c>
      <c r="C163" s="1187">
        <f t="shared" si="33"/>
        <v>0</v>
      </c>
      <c r="D163" s="1188">
        <v>0</v>
      </c>
      <c r="E163" s="1188"/>
      <c r="F163" s="1188"/>
      <c r="G163" s="1189"/>
      <c r="H163" s="1187">
        <f t="shared" si="34"/>
        <v>0</v>
      </c>
      <c r="I163" s="1188"/>
      <c r="J163" s="1188"/>
      <c r="K163" s="1188"/>
      <c r="L163" s="1189"/>
      <c r="M163" s="1187">
        <f t="shared" si="32"/>
        <v>0</v>
      </c>
      <c r="N163" s="1188"/>
      <c r="O163" s="1188"/>
      <c r="P163" s="1188"/>
      <c r="Q163" s="1189"/>
      <c r="R163" s="949"/>
      <c r="S163" s="800"/>
    </row>
    <row r="164" spans="1:19" ht="24" x14ac:dyDescent="0.25">
      <c r="A164" s="46" t="s">
        <v>385</v>
      </c>
      <c r="B164" s="1420" t="s">
        <v>638</v>
      </c>
      <c r="C164" s="1143">
        <f>SUM(D164:G164)</f>
        <v>763.5</v>
      </c>
      <c r="D164" s="1130">
        <f>SUM(D165)</f>
        <v>0</v>
      </c>
      <c r="E164" s="1130">
        <f>SUM(E165)</f>
        <v>763.5</v>
      </c>
      <c r="F164" s="1130">
        <f>SUM(F165)</f>
        <v>0</v>
      </c>
      <c r="G164" s="1421">
        <f>SUM(G165)</f>
        <v>0</v>
      </c>
      <c r="H164" s="1143">
        <f t="shared" si="34"/>
        <v>763.5</v>
      </c>
      <c r="I164" s="1130">
        <f>SUM(I165)</f>
        <v>0</v>
      </c>
      <c r="J164" s="1130">
        <f>SUM(J165)</f>
        <v>763.5</v>
      </c>
      <c r="K164" s="1130">
        <f>SUM(K165)</f>
        <v>0</v>
      </c>
      <c r="L164" s="1130">
        <f>SUM(L165)</f>
        <v>0</v>
      </c>
      <c r="M164" s="1143">
        <f t="shared" si="32"/>
        <v>497</v>
      </c>
      <c r="N164" s="1130">
        <f>SUM(N165)</f>
        <v>0</v>
      </c>
      <c r="O164" s="1130">
        <f>SUM(O165)</f>
        <v>497</v>
      </c>
      <c r="P164" s="1130">
        <f>SUM(P165)</f>
        <v>0</v>
      </c>
      <c r="Q164" s="1130">
        <f>SUM(Q165)</f>
        <v>0</v>
      </c>
      <c r="R164" s="1423"/>
      <c r="S164" s="800"/>
    </row>
    <row r="165" spans="1:19" ht="96" x14ac:dyDescent="0.25">
      <c r="A165" s="118" t="s">
        <v>50</v>
      </c>
      <c r="B165" s="213" t="s">
        <v>639</v>
      </c>
      <c r="C165" s="1187">
        <f t="shared" si="33"/>
        <v>763.5</v>
      </c>
      <c r="D165" s="1188"/>
      <c r="E165" s="1188">
        <v>763.5</v>
      </c>
      <c r="F165" s="1188"/>
      <c r="G165" s="1189"/>
      <c r="H165" s="1187">
        <f t="shared" si="34"/>
        <v>763.5</v>
      </c>
      <c r="I165" s="1188"/>
      <c r="J165" s="1188">
        <v>763.5</v>
      </c>
      <c r="K165" s="1188"/>
      <c r="L165" s="1189"/>
      <c r="M165" s="1187">
        <f t="shared" si="32"/>
        <v>497</v>
      </c>
      <c r="N165" s="1188">
        <v>0</v>
      </c>
      <c r="O165" s="1188">
        <v>497</v>
      </c>
      <c r="P165" s="1188"/>
      <c r="Q165" s="1189"/>
      <c r="R165" s="949"/>
      <c r="S165" s="800"/>
    </row>
    <row r="166" spans="1:19" ht="24" x14ac:dyDescent="0.25">
      <c r="A166" s="46" t="s">
        <v>455</v>
      </c>
      <c r="B166" s="1420" t="s">
        <v>409</v>
      </c>
      <c r="C166" s="1143">
        <f t="shared" si="33"/>
        <v>2481.6999999999998</v>
      </c>
      <c r="D166" s="1130">
        <f>SUM(D167)</f>
        <v>2481.6999999999998</v>
      </c>
      <c r="E166" s="1130">
        <f>SUM(E167)</f>
        <v>0</v>
      </c>
      <c r="F166" s="1130">
        <f>SUM(F167)</f>
        <v>0</v>
      </c>
      <c r="G166" s="1421">
        <f>SUM(G167)</f>
        <v>0</v>
      </c>
      <c r="H166" s="1143">
        <f t="shared" si="34"/>
        <v>2481.6999999999998</v>
      </c>
      <c r="I166" s="1130">
        <f>SUM(I167)</f>
        <v>2481.6999999999998</v>
      </c>
      <c r="J166" s="1130">
        <f>SUM(J167)</f>
        <v>0</v>
      </c>
      <c r="K166" s="1130">
        <f>SUM(K167)</f>
        <v>0</v>
      </c>
      <c r="L166" s="1421">
        <f>SUM(L167)</f>
        <v>0</v>
      </c>
      <c r="M166" s="1143">
        <f t="shared" si="32"/>
        <v>1215.3</v>
      </c>
      <c r="N166" s="1130">
        <f>SUM(N167)</f>
        <v>1215.3</v>
      </c>
      <c r="O166" s="1130">
        <f>SUM(O167)</f>
        <v>0</v>
      </c>
      <c r="P166" s="1130">
        <f>SUM(P167)</f>
        <v>0</v>
      </c>
      <c r="Q166" s="1421">
        <f>SUM(Q167)</f>
        <v>0</v>
      </c>
      <c r="R166" s="1423"/>
      <c r="S166" s="800"/>
    </row>
    <row r="167" spans="1:19" ht="24" x14ac:dyDescent="0.25">
      <c r="A167" s="1552" t="s">
        <v>62</v>
      </c>
      <c r="B167" s="213" t="s">
        <v>409</v>
      </c>
      <c r="C167" s="1187">
        <f t="shared" si="33"/>
        <v>2481.6999999999998</v>
      </c>
      <c r="D167" s="1188">
        <v>2481.6999999999998</v>
      </c>
      <c r="E167" s="1188"/>
      <c r="F167" s="1188"/>
      <c r="G167" s="1189"/>
      <c r="H167" s="1187">
        <f t="shared" si="34"/>
        <v>2481.6999999999998</v>
      </c>
      <c r="I167" s="1188">
        <v>2481.6999999999998</v>
      </c>
      <c r="J167" s="1188"/>
      <c r="K167" s="1188"/>
      <c r="L167" s="1189"/>
      <c r="M167" s="1187">
        <f>SUM(N167:Q167)</f>
        <v>1215.3</v>
      </c>
      <c r="N167" s="1188">
        <v>1215.3</v>
      </c>
      <c r="O167" s="1188"/>
      <c r="P167" s="1188"/>
      <c r="Q167" s="1189"/>
      <c r="R167" s="949"/>
      <c r="S167" s="800"/>
    </row>
    <row r="168" spans="1:19" ht="48" x14ac:dyDescent="0.25">
      <c r="A168" s="1553" t="s">
        <v>543</v>
      </c>
      <c r="B168" s="1420" t="s">
        <v>723</v>
      </c>
      <c r="C168" s="1143">
        <f t="shared" si="33"/>
        <v>769.2</v>
      </c>
      <c r="D168" s="1130">
        <v>69.2</v>
      </c>
      <c r="E168" s="1130">
        <v>63</v>
      </c>
      <c r="F168" s="1130">
        <v>637</v>
      </c>
      <c r="G168" s="1130"/>
      <c r="H168" s="1143">
        <f t="shared" si="34"/>
        <v>775.4</v>
      </c>
      <c r="I168" s="1130">
        <v>69.2</v>
      </c>
      <c r="J168" s="1130">
        <v>69.2</v>
      </c>
      <c r="K168" s="1130">
        <v>637</v>
      </c>
      <c r="L168" s="1421">
        <v>0</v>
      </c>
      <c r="M168" s="1143">
        <f>SUM(N168:Q168)</f>
        <v>769.2</v>
      </c>
      <c r="N168" s="1130">
        <v>69.2</v>
      </c>
      <c r="O168" s="1130">
        <v>63</v>
      </c>
      <c r="P168" s="1130">
        <v>637</v>
      </c>
      <c r="Q168" s="1421">
        <v>0</v>
      </c>
      <c r="R168" s="1423"/>
      <c r="S168" s="800"/>
    </row>
    <row r="169" spans="1:19" ht="24" x14ac:dyDescent="0.25">
      <c r="A169" s="1553">
        <v>7</v>
      </c>
      <c r="B169" s="1600" t="s">
        <v>861</v>
      </c>
      <c r="C169" s="1143">
        <f>SUM(D169:G169)</f>
        <v>5021.3</v>
      </c>
      <c r="D169" s="1130">
        <f>SUM(D170)</f>
        <v>205</v>
      </c>
      <c r="E169" s="1130">
        <f>SUM(E170)</f>
        <v>4816.3</v>
      </c>
      <c r="F169" s="1130">
        <f>SUM(F170)</f>
        <v>0</v>
      </c>
      <c r="G169" s="1421">
        <f>SUM(G170)</f>
        <v>0</v>
      </c>
      <c r="H169" s="1143">
        <f>SUM(I169:L169)</f>
        <v>5022.2</v>
      </c>
      <c r="I169" s="1130">
        <f>SUM(I170)</f>
        <v>205.9</v>
      </c>
      <c r="J169" s="1130">
        <f>SUM(J170)</f>
        <v>4816.3</v>
      </c>
      <c r="K169" s="1130">
        <f>SUM(K170)</f>
        <v>0</v>
      </c>
      <c r="L169" s="1421">
        <f>SUM(L170)</f>
        <v>0</v>
      </c>
      <c r="M169" s="1143">
        <f>SUM(N169:Q169)</f>
        <v>0</v>
      </c>
      <c r="N169" s="1130">
        <f>SUM(N170)</f>
        <v>0</v>
      </c>
      <c r="O169" s="1130">
        <f>SUM(O170)</f>
        <v>0</v>
      </c>
      <c r="P169" s="1130">
        <f>SUM(P170)</f>
        <v>0</v>
      </c>
      <c r="Q169" s="1421">
        <f>SUM(Q170)</f>
        <v>0</v>
      </c>
      <c r="R169" s="1423"/>
      <c r="S169" s="800"/>
    </row>
    <row r="170" spans="1:19" ht="24" x14ac:dyDescent="0.25">
      <c r="A170" s="1605"/>
      <c r="B170" s="1601" t="s">
        <v>862</v>
      </c>
      <c r="C170" s="1146">
        <f t="shared" si="33"/>
        <v>5021.3</v>
      </c>
      <c r="D170" s="1602">
        <v>205</v>
      </c>
      <c r="E170" s="1602">
        <v>4816.3</v>
      </c>
      <c r="F170" s="1602"/>
      <c r="G170" s="1602"/>
      <c r="H170" s="1146">
        <f>SUM(I170:L170)</f>
        <v>5022.2</v>
      </c>
      <c r="I170" s="1606">
        <v>205.9</v>
      </c>
      <c r="J170" s="1606">
        <v>4816.3</v>
      </c>
      <c r="K170" s="1606"/>
      <c r="L170" s="1607"/>
      <c r="M170" s="1146">
        <f>SUM(N170:Q170)</f>
        <v>0</v>
      </c>
      <c r="N170" s="1602"/>
      <c r="O170" s="1602"/>
      <c r="P170" s="1602"/>
      <c r="Q170" s="1603"/>
      <c r="R170" s="1604"/>
      <c r="S170" s="800"/>
    </row>
    <row r="171" spans="1:19" ht="15.75" thickBot="1" x14ac:dyDescent="0.3">
      <c r="A171" s="967"/>
      <c r="B171" s="922" t="s">
        <v>102</v>
      </c>
      <c r="C171" s="1004">
        <f t="shared" si="33"/>
        <v>59613.599999999999</v>
      </c>
      <c r="D171" s="1175">
        <f>D147+D156+D161+D164+D166+D168+D169</f>
        <v>53333.799999999996</v>
      </c>
      <c r="E171" s="1175">
        <f>E147+E156+E161+E164+E166+E168+E169</f>
        <v>5642.8</v>
      </c>
      <c r="F171" s="1175">
        <f>F147+F156+F161+F164+F166+F168+F169</f>
        <v>637</v>
      </c>
      <c r="G171" s="1175">
        <f>G147+G156+G161+G164+G166+G168+G169</f>
        <v>0</v>
      </c>
      <c r="H171" s="1004">
        <f t="shared" si="34"/>
        <v>64135.999999999993</v>
      </c>
      <c r="I171" s="1175">
        <f>I147+I156+I161+I164+I166+I168+I169</f>
        <v>57849.999999999993</v>
      </c>
      <c r="J171" s="1175">
        <f>J147+J156+J161+J164+J166+J168+J169</f>
        <v>5649</v>
      </c>
      <c r="K171" s="1175">
        <f>K147+K156+K161+K164+K166+K168+K169</f>
        <v>637</v>
      </c>
      <c r="L171" s="1175">
        <f>L147+L156+L161+L164+L166+L168+L169</f>
        <v>0</v>
      </c>
      <c r="M171" s="1004">
        <f>SUM(N171:Q171)</f>
        <v>38949</v>
      </c>
      <c r="N171" s="1175">
        <f>N147+N156+N161+N164+N166+N168+N169</f>
        <v>37752</v>
      </c>
      <c r="O171" s="1175">
        <f>O147+O156+O161+O164+O166+O168+O169</f>
        <v>560</v>
      </c>
      <c r="P171" s="1175">
        <f>P147+P156+P161+P164+P166+P168+P169</f>
        <v>637</v>
      </c>
      <c r="Q171" s="1175">
        <f>Q147+Q156+Q161+Q164+Q166+Q168+Q169</f>
        <v>0</v>
      </c>
      <c r="R171" s="951">
        <f>M171/C171*100</f>
        <v>65.335762309271715</v>
      </c>
      <c r="S171" s="800"/>
    </row>
    <row r="172" spans="1:19" ht="30" customHeight="1" x14ac:dyDescent="0.25">
      <c r="A172" s="1840" t="s">
        <v>535</v>
      </c>
      <c r="B172" s="1858"/>
      <c r="C172" s="1858"/>
      <c r="D172" s="1858"/>
      <c r="E172" s="1858"/>
      <c r="F172" s="1858"/>
      <c r="G172" s="1858"/>
      <c r="H172" s="1858"/>
      <c r="I172" s="1858"/>
      <c r="J172" s="1858"/>
      <c r="K172" s="1858"/>
      <c r="L172" s="1858"/>
      <c r="M172" s="1858"/>
      <c r="N172" s="1858"/>
      <c r="O172" s="1858"/>
      <c r="P172" s="1858"/>
      <c r="Q172" s="1858"/>
      <c r="R172" s="1859"/>
      <c r="S172" s="1293" t="s">
        <v>364</v>
      </c>
    </row>
    <row r="173" spans="1:19" ht="23.25" hidden="1" customHeight="1" x14ac:dyDescent="0.25">
      <c r="A173" s="858" t="s">
        <v>34</v>
      </c>
      <c r="B173" s="213" t="s">
        <v>234</v>
      </c>
      <c r="C173" s="1210">
        <f t="shared" ref="C173:C180" si="36">D173+E173+F173</f>
        <v>0</v>
      </c>
      <c r="D173" s="1211">
        <v>0</v>
      </c>
      <c r="E173" s="1211"/>
      <c r="F173" s="1211"/>
      <c r="G173" s="1212"/>
      <c r="H173" s="1210">
        <f t="shared" ref="H173:H180" si="37">I173+J173+K173</f>
        <v>0</v>
      </c>
      <c r="I173" s="1211">
        <v>0</v>
      </c>
      <c r="J173" s="1211"/>
      <c r="K173" s="1211"/>
      <c r="L173" s="1212"/>
      <c r="M173" s="1210">
        <f t="shared" ref="M173:M180" si="38">N173+O173+P173</f>
        <v>0</v>
      </c>
      <c r="N173" s="1211">
        <v>0</v>
      </c>
      <c r="O173" s="1211"/>
      <c r="P173" s="1211"/>
      <c r="Q173" s="1212"/>
      <c r="R173" s="982"/>
      <c r="S173" s="800"/>
    </row>
    <row r="174" spans="1:19" ht="23.25" hidden="1" customHeight="1" x14ac:dyDescent="0.25">
      <c r="A174" s="858" t="s">
        <v>34</v>
      </c>
      <c r="B174" s="213" t="s">
        <v>235</v>
      </c>
      <c r="C174" s="1210">
        <f t="shared" si="36"/>
        <v>0</v>
      </c>
      <c r="D174" s="1211">
        <v>0</v>
      </c>
      <c r="E174" s="1211"/>
      <c r="F174" s="1211"/>
      <c r="G174" s="1212"/>
      <c r="H174" s="1210">
        <f t="shared" si="37"/>
        <v>0</v>
      </c>
      <c r="I174" s="1211">
        <v>0</v>
      </c>
      <c r="J174" s="1211"/>
      <c r="K174" s="1211"/>
      <c r="L174" s="1212"/>
      <c r="M174" s="1210">
        <f t="shared" si="38"/>
        <v>0</v>
      </c>
      <c r="N174" s="1211">
        <v>0</v>
      </c>
      <c r="O174" s="1211"/>
      <c r="P174" s="1211"/>
      <c r="Q174" s="1212"/>
      <c r="R174" s="982"/>
      <c r="S174" s="800"/>
    </row>
    <row r="175" spans="1:19" ht="23.25" hidden="1" customHeight="1" x14ac:dyDescent="0.25">
      <c r="A175" s="857" t="s">
        <v>40</v>
      </c>
      <c r="B175" s="213" t="s">
        <v>146</v>
      </c>
      <c r="C175" s="1210">
        <f t="shared" si="36"/>
        <v>0</v>
      </c>
      <c r="D175" s="1211">
        <v>0</v>
      </c>
      <c r="E175" s="1211"/>
      <c r="F175" s="1211"/>
      <c r="G175" s="1212"/>
      <c r="H175" s="1210">
        <f t="shared" si="37"/>
        <v>0</v>
      </c>
      <c r="I175" s="1211">
        <v>0</v>
      </c>
      <c r="J175" s="1211"/>
      <c r="K175" s="1211"/>
      <c r="L175" s="1212"/>
      <c r="M175" s="1210">
        <f t="shared" si="38"/>
        <v>0</v>
      </c>
      <c r="N175" s="1211">
        <v>0</v>
      </c>
      <c r="O175" s="1211"/>
      <c r="P175" s="1211"/>
      <c r="Q175" s="1212"/>
      <c r="R175" s="983"/>
      <c r="S175" s="800"/>
    </row>
    <row r="176" spans="1:19" ht="23.25" hidden="1" customHeight="1" x14ac:dyDescent="0.25">
      <c r="A176" s="857" t="s">
        <v>40</v>
      </c>
      <c r="B176" s="213" t="s">
        <v>236</v>
      </c>
      <c r="C176" s="1210">
        <f t="shared" si="36"/>
        <v>0</v>
      </c>
      <c r="D176" s="1211">
        <v>0</v>
      </c>
      <c r="E176" s="1211"/>
      <c r="F176" s="1211"/>
      <c r="G176" s="1212"/>
      <c r="H176" s="1210">
        <f t="shared" si="37"/>
        <v>0</v>
      </c>
      <c r="I176" s="1211">
        <v>0</v>
      </c>
      <c r="J176" s="1211"/>
      <c r="K176" s="1211"/>
      <c r="L176" s="1212"/>
      <c r="M176" s="1210">
        <f t="shared" si="38"/>
        <v>0</v>
      </c>
      <c r="N176" s="1211">
        <v>0</v>
      </c>
      <c r="O176" s="1211"/>
      <c r="P176" s="1211"/>
      <c r="Q176" s="1212"/>
      <c r="R176" s="983"/>
      <c r="S176" s="800"/>
    </row>
    <row r="177" spans="1:20" ht="23.25" hidden="1" customHeight="1" x14ac:dyDescent="0.25">
      <c r="A177" s="860" t="s">
        <v>35</v>
      </c>
      <c r="B177" s="213" t="s">
        <v>147</v>
      </c>
      <c r="C177" s="1210">
        <f t="shared" si="36"/>
        <v>0</v>
      </c>
      <c r="D177" s="1211">
        <v>0</v>
      </c>
      <c r="E177" s="1211"/>
      <c r="F177" s="1211"/>
      <c r="G177" s="1212"/>
      <c r="H177" s="1210">
        <f t="shared" si="37"/>
        <v>0</v>
      </c>
      <c r="I177" s="1211">
        <v>0</v>
      </c>
      <c r="J177" s="1211"/>
      <c r="K177" s="1211"/>
      <c r="L177" s="1212"/>
      <c r="M177" s="1210">
        <f t="shared" si="38"/>
        <v>0</v>
      </c>
      <c r="N177" s="1211">
        <v>0</v>
      </c>
      <c r="O177" s="1211"/>
      <c r="P177" s="1211"/>
      <c r="Q177" s="1212"/>
      <c r="R177" s="983"/>
      <c r="S177" s="800"/>
    </row>
    <row r="178" spans="1:20" ht="31.5" hidden="1" customHeight="1" x14ac:dyDescent="0.25">
      <c r="A178" s="860" t="s">
        <v>35</v>
      </c>
      <c r="B178" s="213" t="s">
        <v>237</v>
      </c>
      <c r="C178" s="1210">
        <f t="shared" si="36"/>
        <v>0</v>
      </c>
      <c r="D178" s="1211">
        <v>0</v>
      </c>
      <c r="E178" s="1211"/>
      <c r="F178" s="1211"/>
      <c r="G178" s="1212"/>
      <c r="H178" s="1210">
        <f t="shared" si="37"/>
        <v>0</v>
      </c>
      <c r="I178" s="1211">
        <v>0</v>
      </c>
      <c r="J178" s="1211"/>
      <c r="K178" s="1211"/>
      <c r="L178" s="1212"/>
      <c r="M178" s="1210">
        <f t="shared" si="38"/>
        <v>0</v>
      </c>
      <c r="N178" s="1211">
        <v>0</v>
      </c>
      <c r="O178" s="1211"/>
      <c r="P178" s="1211"/>
      <c r="Q178" s="1212"/>
      <c r="R178" s="983"/>
      <c r="S178" s="800"/>
    </row>
    <row r="179" spans="1:20" ht="63.75" hidden="1" customHeight="1" x14ac:dyDescent="0.25">
      <c r="A179" s="860" t="s">
        <v>50</v>
      </c>
      <c r="B179" s="213" t="s">
        <v>148</v>
      </c>
      <c r="C179" s="1210">
        <f t="shared" si="36"/>
        <v>0</v>
      </c>
      <c r="D179" s="1211">
        <v>0</v>
      </c>
      <c r="E179" s="1211"/>
      <c r="F179" s="1211"/>
      <c r="G179" s="1212"/>
      <c r="H179" s="1210">
        <f t="shared" si="37"/>
        <v>0</v>
      </c>
      <c r="I179" s="1211">
        <v>0</v>
      </c>
      <c r="J179" s="1211"/>
      <c r="K179" s="1211"/>
      <c r="L179" s="1212"/>
      <c r="M179" s="1210">
        <f t="shared" si="38"/>
        <v>0</v>
      </c>
      <c r="N179" s="1211">
        <v>0</v>
      </c>
      <c r="O179" s="1211"/>
      <c r="P179" s="1211"/>
      <c r="Q179" s="1212"/>
      <c r="R179" s="983"/>
      <c r="S179" s="800"/>
    </row>
    <row r="180" spans="1:20" ht="29.25" hidden="1" customHeight="1" x14ac:dyDescent="0.25">
      <c r="A180" s="860" t="s">
        <v>50</v>
      </c>
      <c r="B180" s="213" t="s">
        <v>238</v>
      </c>
      <c r="C180" s="1210">
        <f t="shared" si="36"/>
        <v>0</v>
      </c>
      <c r="D180" s="1211">
        <v>0</v>
      </c>
      <c r="E180" s="1211"/>
      <c r="F180" s="1211"/>
      <c r="G180" s="1212"/>
      <c r="H180" s="1210">
        <f t="shared" si="37"/>
        <v>0</v>
      </c>
      <c r="I180" s="1211">
        <v>0</v>
      </c>
      <c r="J180" s="1211"/>
      <c r="K180" s="1211"/>
      <c r="L180" s="1212"/>
      <c r="M180" s="1210">
        <f t="shared" si="38"/>
        <v>0</v>
      </c>
      <c r="N180" s="1211">
        <v>0</v>
      </c>
      <c r="O180" s="1211"/>
      <c r="P180" s="1211"/>
      <c r="Q180" s="1212"/>
      <c r="R180" s="983"/>
      <c r="S180" s="800"/>
    </row>
    <row r="181" spans="1:20" ht="39" customHeight="1" x14ac:dyDescent="0.25">
      <c r="A181" s="1504" t="s">
        <v>167</v>
      </c>
      <c r="B181" s="1420" t="s">
        <v>419</v>
      </c>
      <c r="C181" s="1447">
        <f t="shared" ref="C181:C187" si="39">SUM(D181:G181)</f>
        <v>74364.490000000005</v>
      </c>
      <c r="D181" s="1434">
        <v>74364.490000000005</v>
      </c>
      <c r="E181" s="1434">
        <v>0</v>
      </c>
      <c r="F181" s="1434">
        <v>0</v>
      </c>
      <c r="G181" s="1435">
        <v>0</v>
      </c>
      <c r="H181" s="1447">
        <f t="shared" ref="H181:H195" si="40">SUM(I181:L181)</f>
        <v>74364.490000000005</v>
      </c>
      <c r="I181" s="1434">
        <v>74364.490000000005</v>
      </c>
      <c r="J181" s="1434">
        <v>0</v>
      </c>
      <c r="K181" s="1434">
        <v>0</v>
      </c>
      <c r="L181" s="1435">
        <v>0</v>
      </c>
      <c r="M181" s="1447">
        <f t="shared" ref="M181:M195" si="41">SUM(N181:Q181)</f>
        <v>47804.800000000003</v>
      </c>
      <c r="N181" s="1434">
        <v>47804.800000000003</v>
      </c>
      <c r="O181" s="1434">
        <v>0</v>
      </c>
      <c r="P181" s="1434">
        <v>0</v>
      </c>
      <c r="Q181" s="1435">
        <v>0</v>
      </c>
      <c r="R181" s="983"/>
      <c r="S181" s="800"/>
      <c r="T181" s="530"/>
    </row>
    <row r="182" spans="1:20" ht="24" x14ac:dyDescent="0.25">
      <c r="A182" s="1504" t="s">
        <v>168</v>
      </c>
      <c r="B182" s="1420" t="s">
        <v>774</v>
      </c>
      <c r="C182" s="1447">
        <f t="shared" si="39"/>
        <v>675</v>
      </c>
      <c r="D182" s="1434">
        <f>D183+D184+D185</f>
        <v>675</v>
      </c>
      <c r="E182" s="1434">
        <f>E183+E184+E185</f>
        <v>0</v>
      </c>
      <c r="F182" s="1434">
        <f>F183+F184+F185</f>
        <v>0</v>
      </c>
      <c r="G182" s="1434">
        <f>G183+G184+G185</f>
        <v>0</v>
      </c>
      <c r="H182" s="1447">
        <f t="shared" si="40"/>
        <v>675</v>
      </c>
      <c r="I182" s="1434">
        <f>I183+I184+I185</f>
        <v>675</v>
      </c>
      <c r="J182" s="1434">
        <f>J183+J184+J185</f>
        <v>0</v>
      </c>
      <c r="K182" s="1434">
        <f>K183+K184+K185</f>
        <v>0</v>
      </c>
      <c r="L182" s="1434">
        <f>L183+L184+L185</f>
        <v>0</v>
      </c>
      <c r="M182" s="1447">
        <f t="shared" si="41"/>
        <v>875.80000000000007</v>
      </c>
      <c r="N182" s="1434">
        <f>N183+N184+N185</f>
        <v>875.80000000000007</v>
      </c>
      <c r="O182" s="1434">
        <f>O183+O184+O185</f>
        <v>0</v>
      </c>
      <c r="P182" s="1434">
        <f>P183+P184+P185</f>
        <v>0</v>
      </c>
      <c r="Q182" s="1434">
        <f>Q183+Q184+Q185</f>
        <v>0</v>
      </c>
      <c r="R182" s="983"/>
      <c r="S182" s="800"/>
    </row>
    <row r="183" spans="1:20" ht="36" x14ac:dyDescent="0.25">
      <c r="A183" s="151" t="s">
        <v>34</v>
      </c>
      <c r="B183" s="213" t="s">
        <v>775</v>
      </c>
      <c r="C183" s="1217">
        <f t="shared" si="39"/>
        <v>630</v>
      </c>
      <c r="D183" s="1211">
        <v>630</v>
      </c>
      <c r="E183" s="1211"/>
      <c r="F183" s="1211"/>
      <c r="G183" s="1212"/>
      <c r="H183" s="1210">
        <f t="shared" si="40"/>
        <v>630</v>
      </c>
      <c r="I183" s="1211">
        <v>630</v>
      </c>
      <c r="J183" s="1211"/>
      <c r="K183" s="1211"/>
      <c r="L183" s="1212"/>
      <c r="M183" s="1345">
        <f t="shared" si="41"/>
        <v>844.6</v>
      </c>
      <c r="N183" s="1211">
        <v>844.6</v>
      </c>
      <c r="O183" s="1344"/>
      <c r="P183" s="1211"/>
      <c r="Q183" s="1212"/>
      <c r="R183" s="983"/>
      <c r="S183" s="800"/>
    </row>
    <row r="184" spans="1:20" ht="24" x14ac:dyDescent="0.25">
      <c r="A184" s="151" t="s">
        <v>115</v>
      </c>
      <c r="B184" s="213" t="s">
        <v>776</v>
      </c>
      <c r="C184" s="1217">
        <f t="shared" si="39"/>
        <v>0</v>
      </c>
      <c r="D184" s="1211">
        <v>0</v>
      </c>
      <c r="E184" s="1211"/>
      <c r="F184" s="1211"/>
      <c r="G184" s="1212"/>
      <c r="H184" s="1210">
        <f t="shared" si="40"/>
        <v>0</v>
      </c>
      <c r="I184" s="1211">
        <v>0</v>
      </c>
      <c r="J184" s="1211"/>
      <c r="K184" s="1211"/>
      <c r="L184" s="1212"/>
      <c r="M184" s="1345">
        <f t="shared" si="41"/>
        <v>0</v>
      </c>
      <c r="N184" s="1211"/>
      <c r="O184" s="1344"/>
      <c r="P184" s="1211"/>
      <c r="Q184" s="1212"/>
      <c r="R184" s="983"/>
      <c r="S184" s="800"/>
    </row>
    <row r="185" spans="1:20" ht="24" x14ac:dyDescent="0.25">
      <c r="A185" s="151" t="s">
        <v>116</v>
      </c>
      <c r="B185" s="213" t="s">
        <v>817</v>
      </c>
      <c r="C185" s="1217">
        <f t="shared" si="39"/>
        <v>45</v>
      </c>
      <c r="D185" s="1211">
        <v>45</v>
      </c>
      <c r="E185" s="1211"/>
      <c r="F185" s="1211"/>
      <c r="G185" s="1212"/>
      <c r="H185" s="1210">
        <f t="shared" si="40"/>
        <v>45</v>
      </c>
      <c r="I185" s="1211">
        <v>45</v>
      </c>
      <c r="J185" s="1211"/>
      <c r="K185" s="1211"/>
      <c r="L185" s="1212"/>
      <c r="M185" s="1345">
        <f t="shared" si="41"/>
        <v>31.2</v>
      </c>
      <c r="N185" s="1211">
        <v>31.2</v>
      </c>
      <c r="O185" s="1211"/>
      <c r="P185" s="1211"/>
      <c r="Q185" s="1212"/>
      <c r="R185" s="983"/>
      <c r="S185" s="800"/>
    </row>
    <row r="186" spans="1:20" ht="24" x14ac:dyDescent="0.25">
      <c r="A186" s="46" t="s">
        <v>394</v>
      </c>
      <c r="B186" s="1503" t="s">
        <v>635</v>
      </c>
      <c r="C186" s="1447">
        <f t="shared" si="39"/>
        <v>1657</v>
      </c>
      <c r="D186" s="1434">
        <f>D187+D188</f>
        <v>1657</v>
      </c>
      <c r="E186" s="1434">
        <f>E187+E188</f>
        <v>0</v>
      </c>
      <c r="F186" s="1434">
        <f>F187+F188</f>
        <v>0</v>
      </c>
      <c r="G186" s="1434">
        <f>G187+G188</f>
        <v>0</v>
      </c>
      <c r="H186" s="1447">
        <f>SUM(I186:L186)</f>
        <v>1657</v>
      </c>
      <c r="I186" s="1434">
        <f>I187+I188</f>
        <v>1657</v>
      </c>
      <c r="J186" s="1434">
        <f>J187+J188</f>
        <v>0</v>
      </c>
      <c r="K186" s="1434">
        <f>K187+K188</f>
        <v>0</v>
      </c>
      <c r="L186" s="1434">
        <f>L187+L188</f>
        <v>0</v>
      </c>
      <c r="M186" s="1447">
        <f>SUM(N186:Q186)</f>
        <v>1429.3</v>
      </c>
      <c r="N186" s="1434">
        <f>N187+N188</f>
        <v>1429.3</v>
      </c>
      <c r="O186" s="1434">
        <f>O187+O188</f>
        <v>0</v>
      </c>
      <c r="P186" s="1434">
        <f>P187+P188</f>
        <v>0</v>
      </c>
      <c r="Q186" s="1434">
        <f>Q187+Q188</f>
        <v>0</v>
      </c>
      <c r="R186" s="984"/>
      <c r="S186" s="800"/>
    </row>
    <row r="187" spans="1:20" ht="24.75" x14ac:dyDescent="0.25">
      <c r="A187" s="151" t="s">
        <v>40</v>
      </c>
      <c r="B187" s="54" t="s">
        <v>122</v>
      </c>
      <c r="C187" s="1217">
        <f t="shared" si="39"/>
        <v>0</v>
      </c>
      <c r="D187" s="1211">
        <v>0</v>
      </c>
      <c r="E187" s="1211"/>
      <c r="F187" s="1211"/>
      <c r="G187" s="1212"/>
      <c r="H187" s="1217">
        <f>SUM(I187:L187)</f>
        <v>0</v>
      </c>
      <c r="I187" s="1211"/>
      <c r="J187" s="1211"/>
      <c r="K187" s="1211"/>
      <c r="L187" s="1212"/>
      <c r="M187" s="1217">
        <f>SUM(N187:Q187)</f>
        <v>0</v>
      </c>
      <c r="N187" s="1211">
        <v>0</v>
      </c>
      <c r="O187" s="1211"/>
      <c r="P187" s="1211"/>
      <c r="Q187" s="1212"/>
      <c r="R187" s="984"/>
      <c r="S187" s="800"/>
    </row>
    <row r="188" spans="1:20" ht="39.75" customHeight="1" x14ac:dyDescent="0.25">
      <c r="A188" s="1547" t="s">
        <v>35</v>
      </c>
      <c r="B188" s="213" t="s">
        <v>818</v>
      </c>
      <c r="C188" s="980">
        <f t="shared" ref="C188:C195" si="42">SUM(D188:G188)</f>
        <v>1657</v>
      </c>
      <c r="D188" s="755">
        <v>1657</v>
      </c>
      <c r="E188" s="755"/>
      <c r="F188" s="755"/>
      <c r="G188" s="859"/>
      <c r="H188" s="980">
        <f t="shared" ref="H188:H193" si="43">SUM(I188:L188)</f>
        <v>1657</v>
      </c>
      <c r="I188" s="755">
        <v>1657</v>
      </c>
      <c r="J188" s="755"/>
      <c r="K188" s="755"/>
      <c r="L188" s="859"/>
      <c r="M188" s="980">
        <f t="shared" ref="M188:M193" si="44">SUM(N188:Q188)</f>
        <v>1429.3</v>
      </c>
      <c r="N188" s="755">
        <v>1429.3</v>
      </c>
      <c r="O188" s="755"/>
      <c r="P188" s="755"/>
      <c r="Q188" s="859"/>
      <c r="R188" s="984"/>
      <c r="S188" s="800"/>
    </row>
    <row r="189" spans="1:20" ht="39" customHeight="1" x14ac:dyDescent="0.25">
      <c r="A189" s="1504">
        <v>4</v>
      </c>
      <c r="B189" s="1505" t="s">
        <v>539</v>
      </c>
      <c r="C189" s="1447">
        <f t="shared" si="42"/>
        <v>3517.4</v>
      </c>
      <c r="D189" s="1434">
        <f>SUM(D190:D193)</f>
        <v>0</v>
      </c>
      <c r="E189" s="1434">
        <f>SUM(E190:E193)</f>
        <v>3517.4</v>
      </c>
      <c r="F189" s="1434">
        <f>SUM(F190:F193)</f>
        <v>0</v>
      </c>
      <c r="G189" s="1434">
        <f>SUM(G190:G193)</f>
        <v>0</v>
      </c>
      <c r="H189" s="1447">
        <f t="shared" si="43"/>
        <v>3517.4</v>
      </c>
      <c r="I189" s="1434">
        <f>SUM(I190:I193)</f>
        <v>0</v>
      </c>
      <c r="J189" s="1434">
        <f>SUM(J190:J193)</f>
        <v>3517.4</v>
      </c>
      <c r="K189" s="1434">
        <f>SUM(K190:K193)</f>
        <v>0</v>
      </c>
      <c r="L189" s="1434">
        <f>SUM(L190:L193)</f>
        <v>0</v>
      </c>
      <c r="M189" s="1447">
        <f t="shared" si="44"/>
        <v>1766.6000000000001</v>
      </c>
      <c r="N189" s="1434">
        <f>SUM(N190:N193)</f>
        <v>0</v>
      </c>
      <c r="O189" s="1434">
        <f>SUM(O190:O193)</f>
        <v>1766.6000000000001</v>
      </c>
      <c r="P189" s="1434">
        <f>SUM(P190:P193)</f>
        <v>0</v>
      </c>
      <c r="Q189" s="1434">
        <f>SUM(Q190:Q193)</f>
        <v>0</v>
      </c>
      <c r="R189" s="1297">
        <f>M189/C189*100</f>
        <v>50.224597714220728</v>
      </c>
      <c r="S189" s="800"/>
    </row>
    <row r="190" spans="1:20" ht="58.5" customHeight="1" x14ac:dyDescent="0.25">
      <c r="A190" s="151" t="s">
        <v>50</v>
      </c>
      <c r="B190" s="209" t="s">
        <v>780</v>
      </c>
      <c r="C190" s="1217">
        <f t="shared" si="42"/>
        <v>2771.6</v>
      </c>
      <c r="D190" s="1211"/>
      <c r="E190" s="1212">
        <v>2771.6</v>
      </c>
      <c r="F190" s="1211"/>
      <c r="G190" s="1212"/>
      <c r="H190" s="1217">
        <f t="shared" si="43"/>
        <v>2771.6</v>
      </c>
      <c r="I190" s="1211"/>
      <c r="J190" s="1212">
        <v>2771.6</v>
      </c>
      <c r="K190" s="1211"/>
      <c r="L190" s="1212"/>
      <c r="M190" s="1217">
        <f t="shared" si="44"/>
        <v>1427</v>
      </c>
      <c r="N190" s="1211"/>
      <c r="O190" s="1211">
        <v>1427</v>
      </c>
      <c r="P190" s="1211"/>
      <c r="Q190" s="1212"/>
      <c r="R190" s="984"/>
      <c r="S190" s="800"/>
    </row>
    <row r="191" spans="1:20" ht="60.75" customHeight="1" x14ac:dyDescent="0.25">
      <c r="A191" s="151" t="s">
        <v>51</v>
      </c>
      <c r="B191" s="1507" t="s">
        <v>777</v>
      </c>
      <c r="C191" s="1217">
        <f t="shared" si="42"/>
        <v>341.4</v>
      </c>
      <c r="D191" s="1211"/>
      <c r="E191" s="1212">
        <v>341.4</v>
      </c>
      <c r="F191" s="1211"/>
      <c r="G191" s="1212"/>
      <c r="H191" s="1217">
        <f t="shared" si="43"/>
        <v>341.4</v>
      </c>
      <c r="I191" s="1211"/>
      <c r="J191" s="1212">
        <v>341.4</v>
      </c>
      <c r="K191" s="1211"/>
      <c r="L191" s="1212"/>
      <c r="M191" s="1217">
        <f t="shared" si="44"/>
        <v>152.69999999999999</v>
      </c>
      <c r="N191" s="1211"/>
      <c r="O191" s="1211">
        <v>152.69999999999999</v>
      </c>
      <c r="P191" s="1211"/>
      <c r="Q191" s="1212"/>
      <c r="R191" s="984"/>
      <c r="S191" s="800"/>
    </row>
    <row r="192" spans="1:20" ht="72" customHeight="1" x14ac:dyDescent="0.25">
      <c r="A192" s="151" t="s">
        <v>52</v>
      </c>
      <c r="B192" s="1508" t="s">
        <v>778</v>
      </c>
      <c r="C192" s="1217">
        <f t="shared" si="42"/>
        <v>106</v>
      </c>
      <c r="D192" s="1211"/>
      <c r="E192" s="1212">
        <v>106</v>
      </c>
      <c r="F192" s="1211"/>
      <c r="G192" s="1212"/>
      <c r="H192" s="1217">
        <f t="shared" si="43"/>
        <v>106</v>
      </c>
      <c r="I192" s="1211"/>
      <c r="J192" s="1212">
        <v>106</v>
      </c>
      <c r="K192" s="1211"/>
      <c r="L192" s="1212"/>
      <c r="M192" s="1217">
        <f t="shared" si="44"/>
        <v>52.5</v>
      </c>
      <c r="N192" s="1211"/>
      <c r="O192" s="1211">
        <v>52.5</v>
      </c>
      <c r="P192" s="1211"/>
      <c r="Q192" s="1212"/>
      <c r="R192" s="984"/>
      <c r="S192" s="800"/>
    </row>
    <row r="193" spans="1:19" ht="56.25" customHeight="1" x14ac:dyDescent="0.25">
      <c r="A193" s="151" t="s">
        <v>53</v>
      </c>
      <c r="B193" s="1508" t="s">
        <v>779</v>
      </c>
      <c r="C193" s="1217">
        <f t="shared" si="42"/>
        <v>298.39999999999998</v>
      </c>
      <c r="D193" s="1211"/>
      <c r="E193" s="1180">
        <v>298.39999999999998</v>
      </c>
      <c r="F193" s="1065"/>
      <c r="G193" s="1180"/>
      <c r="H193" s="1217">
        <f t="shared" si="43"/>
        <v>298.39999999999998</v>
      </c>
      <c r="I193" s="1211"/>
      <c r="J193" s="1180">
        <v>298.39999999999998</v>
      </c>
      <c r="K193" s="1065"/>
      <c r="L193" s="1180"/>
      <c r="M193" s="1217">
        <f t="shared" si="44"/>
        <v>134.4</v>
      </c>
      <c r="N193" s="1211"/>
      <c r="O193" s="1065">
        <v>134.4</v>
      </c>
      <c r="P193" s="1065"/>
      <c r="Q193" s="1180"/>
      <c r="R193" s="985"/>
      <c r="S193" s="800"/>
    </row>
    <row r="194" spans="1:19" ht="24" x14ac:dyDescent="0.25">
      <c r="A194" s="1504" t="s">
        <v>455</v>
      </c>
      <c r="B194" s="1503" t="s">
        <v>781</v>
      </c>
      <c r="C194" s="1447">
        <f>SUM(D194:G194)</f>
        <v>50</v>
      </c>
      <c r="D194" s="1434">
        <v>50</v>
      </c>
      <c r="E194" s="1506"/>
      <c r="F194" s="1434">
        <v>0</v>
      </c>
      <c r="G194" s="1435">
        <v>0</v>
      </c>
      <c r="H194" s="1447">
        <f t="shared" si="40"/>
        <v>50</v>
      </c>
      <c r="I194" s="1434">
        <v>50</v>
      </c>
      <c r="J194" s="1506"/>
      <c r="K194" s="1434">
        <v>0</v>
      </c>
      <c r="L194" s="1435">
        <v>0</v>
      </c>
      <c r="M194" s="1447">
        <f t="shared" si="41"/>
        <v>50</v>
      </c>
      <c r="N194" s="1434">
        <v>50</v>
      </c>
      <c r="O194" s="1506"/>
      <c r="P194" s="1434">
        <v>0</v>
      </c>
      <c r="Q194" s="1435">
        <v>0</v>
      </c>
      <c r="R194" s="1510"/>
      <c r="S194" s="800"/>
    </row>
    <row r="195" spans="1:19" x14ac:dyDescent="0.25">
      <c r="A195" s="1504" t="s">
        <v>543</v>
      </c>
      <c r="B195" s="1433" t="s">
        <v>420</v>
      </c>
      <c r="C195" s="1447">
        <f t="shared" si="42"/>
        <v>68.7</v>
      </c>
      <c r="D195" s="1434">
        <v>3.5</v>
      </c>
      <c r="E195" s="1434">
        <v>65.2</v>
      </c>
      <c r="F195" s="1434">
        <v>0</v>
      </c>
      <c r="G195" s="1435"/>
      <c r="H195" s="1447">
        <f t="shared" si="40"/>
        <v>68.7</v>
      </c>
      <c r="I195" s="1434">
        <v>3.5</v>
      </c>
      <c r="J195" s="1434">
        <v>65.2</v>
      </c>
      <c r="K195" s="1434">
        <v>0</v>
      </c>
      <c r="L195" s="1435">
        <v>0</v>
      </c>
      <c r="M195" s="1447">
        <f t="shared" si="41"/>
        <v>3.5</v>
      </c>
      <c r="N195" s="1434">
        <v>3.5</v>
      </c>
      <c r="O195" s="1434">
        <v>0</v>
      </c>
      <c r="P195" s="1434">
        <v>0</v>
      </c>
      <c r="Q195" s="1435">
        <v>0</v>
      </c>
      <c r="R195" s="1521"/>
      <c r="S195" s="800"/>
    </row>
    <row r="196" spans="1:19" ht="36" x14ac:dyDescent="0.25">
      <c r="A196" s="1550" t="s">
        <v>544</v>
      </c>
      <c r="B196" s="1509" t="s">
        <v>819</v>
      </c>
      <c r="C196" s="1455">
        <f>SUM(D196:G196)</f>
        <v>0</v>
      </c>
      <c r="D196" s="1513"/>
      <c r="E196" s="1514"/>
      <c r="F196" s="1514"/>
      <c r="G196" s="1515"/>
      <c r="H196" s="1455">
        <f>SUM(I196:L196)</f>
        <v>0</v>
      </c>
      <c r="I196" s="1513"/>
      <c r="J196" s="1514"/>
      <c r="K196" s="1514"/>
      <c r="L196" s="1515"/>
      <c r="M196" s="1455">
        <f>SUM(N196:Q196)</f>
        <v>0</v>
      </c>
      <c r="N196" s="1513"/>
      <c r="O196" s="1514"/>
      <c r="P196" s="1514"/>
      <c r="Q196" s="1515"/>
      <c r="R196" s="985"/>
      <c r="S196" s="800"/>
    </row>
    <row r="197" spans="1:19" x14ac:dyDescent="0.25">
      <c r="A197" s="1551" t="s">
        <v>545</v>
      </c>
      <c r="B197" s="1516" t="s">
        <v>854</v>
      </c>
      <c r="C197" s="1455">
        <f>SUM(D197:G197)</f>
        <v>0</v>
      </c>
      <c r="D197" s="1517"/>
      <c r="E197" s="1518"/>
      <c r="F197" s="1518"/>
      <c r="G197" s="1519"/>
      <c r="H197" s="1455">
        <f>SUM(I197:L197)</f>
        <v>0</v>
      </c>
      <c r="I197" s="1517"/>
      <c r="J197" s="1518"/>
      <c r="K197" s="1518"/>
      <c r="L197" s="1520"/>
      <c r="M197" s="1455">
        <f>SUM(N197:Q197)</f>
        <v>0</v>
      </c>
      <c r="N197" s="1517"/>
      <c r="O197" s="1518"/>
      <c r="P197" s="1518"/>
      <c r="Q197" s="1520"/>
      <c r="R197" s="1511"/>
      <c r="S197" s="800"/>
    </row>
    <row r="198" spans="1:19" ht="15.75" thickBot="1" x14ac:dyDescent="0.3">
      <c r="A198" s="1512"/>
      <c r="B198" s="907" t="s">
        <v>102</v>
      </c>
      <c r="C198" s="1004">
        <f>SUM(D198:G198)</f>
        <v>80332.590000000011</v>
      </c>
      <c r="D198" s="1530">
        <f>D181+D182+D186+D189+D194+D195+D196+D197</f>
        <v>76749.990000000005</v>
      </c>
      <c r="E198" s="1175">
        <f>E181+E182+E186+E189+E194+E195+E196+E197</f>
        <v>3582.6</v>
      </c>
      <c r="F198" s="1175">
        <f>F181+F182+F186+F189+F194+F195+F196+F197</f>
        <v>0</v>
      </c>
      <c r="G198" s="1175">
        <f>G181+G182+G186+G189+G194+G195+G196+G197</f>
        <v>0</v>
      </c>
      <c r="H198" s="1004">
        <f>SUM(I198:L198)</f>
        <v>80332.590000000011</v>
      </c>
      <c r="I198" s="1175">
        <f>I181+I182+I186+I189+I194+I195+I196+I197</f>
        <v>76749.990000000005</v>
      </c>
      <c r="J198" s="1175">
        <f>J181+J182+J186+J189+J194+J195+J196+J197</f>
        <v>3582.6</v>
      </c>
      <c r="K198" s="1175">
        <f>K181+K182+K186+K189+K194+K195+K196+K197</f>
        <v>0</v>
      </c>
      <c r="L198" s="1175">
        <f>L181+L182+L186+L189+L194+L195+L196+L197</f>
        <v>0</v>
      </c>
      <c r="M198" s="1004">
        <f>SUM(N198:Q198)</f>
        <v>51930.000000000007</v>
      </c>
      <c r="N198" s="1175">
        <f>N181+N182+N186+N189+N194+N195+N196+N197</f>
        <v>50163.400000000009</v>
      </c>
      <c r="O198" s="1175">
        <f>O181+O182+O186+O189+O194+O195+O196+O197</f>
        <v>1766.6000000000001</v>
      </c>
      <c r="P198" s="1175">
        <f>P181+P182+P186+P189+P194+P195+P196+P197</f>
        <v>0</v>
      </c>
      <c r="Q198" s="1175">
        <f>Q181+Q182+Q186+Q189+Q194+Q195+Q196+Q197</f>
        <v>0</v>
      </c>
      <c r="R198" s="951">
        <f>M198/C198*100</f>
        <v>64.643751682847522</v>
      </c>
      <c r="S198" s="800"/>
    </row>
    <row r="199" spans="1:19" ht="30" customHeight="1" thickBot="1" x14ac:dyDescent="0.3">
      <c r="A199" s="1873" t="s">
        <v>845</v>
      </c>
      <c r="B199" s="1874"/>
      <c r="C199" s="1874"/>
      <c r="D199" s="1874"/>
      <c r="E199" s="1874"/>
      <c r="F199" s="1874"/>
      <c r="G199" s="1874"/>
      <c r="H199" s="1874"/>
      <c r="I199" s="1874"/>
      <c r="J199" s="1874"/>
      <c r="K199" s="1874"/>
      <c r="L199" s="1874"/>
      <c r="M199" s="1874"/>
      <c r="N199" s="1874"/>
      <c r="O199" s="1874"/>
      <c r="P199" s="1874"/>
      <c r="Q199" s="1874"/>
      <c r="R199" s="1875"/>
      <c r="S199" s="1293" t="s">
        <v>364</v>
      </c>
    </row>
    <row r="200" spans="1:19" ht="24.75" x14ac:dyDescent="0.25">
      <c r="A200" s="1438" t="s">
        <v>167</v>
      </c>
      <c r="B200" s="1441" t="s">
        <v>461</v>
      </c>
      <c r="C200" s="1442">
        <f>SUM(D200:G200)</f>
        <v>0</v>
      </c>
      <c r="D200" s="1443">
        <v>0</v>
      </c>
      <c r="E200" s="1443">
        <v>0</v>
      </c>
      <c r="F200" s="1443">
        <v>0</v>
      </c>
      <c r="G200" s="1444">
        <v>0</v>
      </c>
      <c r="H200" s="1442">
        <f t="shared" ref="H200:H205" si="45">SUM(I200:L200)</f>
        <v>0</v>
      </c>
      <c r="I200" s="1443">
        <v>0</v>
      </c>
      <c r="J200" s="1443">
        <v>0</v>
      </c>
      <c r="K200" s="1443">
        <v>0</v>
      </c>
      <c r="L200" s="1444">
        <v>0</v>
      </c>
      <c r="M200" s="1442">
        <f t="shared" ref="M200:M205" si="46">SUM(N200:Q200)</f>
        <v>0</v>
      </c>
      <c r="N200" s="1443">
        <v>0</v>
      </c>
      <c r="O200" s="1443">
        <v>0</v>
      </c>
      <c r="P200" s="1443">
        <v>0</v>
      </c>
      <c r="Q200" s="1444">
        <v>0</v>
      </c>
      <c r="R200" s="1445"/>
      <c r="S200" s="800"/>
    </row>
    <row r="201" spans="1:19" ht="36" x14ac:dyDescent="0.25">
      <c r="A201" s="1439" t="s">
        <v>168</v>
      </c>
      <c r="B201" s="1446" t="s">
        <v>462</v>
      </c>
      <c r="C201" s="1447">
        <f>SUM(D201:G201)</f>
        <v>107</v>
      </c>
      <c r="D201" s="1130">
        <f>D202+D205+D207+D210</f>
        <v>107</v>
      </c>
      <c r="E201" s="1130">
        <f>E202+E205+E207+E210</f>
        <v>0</v>
      </c>
      <c r="F201" s="1130">
        <f>F202+F205+F207+F210</f>
        <v>0</v>
      </c>
      <c r="G201" s="1130">
        <f>G202+G205+G207+G210</f>
        <v>0</v>
      </c>
      <c r="H201" s="1447">
        <f t="shared" si="45"/>
        <v>108.5</v>
      </c>
      <c r="I201" s="1130">
        <f>I202+I205+I207+I210</f>
        <v>108.5</v>
      </c>
      <c r="J201" s="1130">
        <f>J202+J205+J207+J210</f>
        <v>0</v>
      </c>
      <c r="K201" s="1130">
        <f>K202+K205+K207+K210</f>
        <v>0</v>
      </c>
      <c r="L201" s="1130">
        <f>L202+L205+L207+L210</f>
        <v>0</v>
      </c>
      <c r="M201" s="1447">
        <f t="shared" si="46"/>
        <v>94.8</v>
      </c>
      <c r="N201" s="1130">
        <f>N202+N205+N207+N210</f>
        <v>94.8</v>
      </c>
      <c r="O201" s="1130">
        <f>O202+O205+O207+O210</f>
        <v>0</v>
      </c>
      <c r="P201" s="1130">
        <f>P202+P205+P207+P210</f>
        <v>0</v>
      </c>
      <c r="Q201" s="1130">
        <f>Q202+Q205+Q207+Q210</f>
        <v>0</v>
      </c>
      <c r="R201" s="1448"/>
      <c r="S201" s="1293"/>
    </row>
    <row r="202" spans="1:19" ht="26.25" customHeight="1" x14ac:dyDescent="0.25">
      <c r="A202" s="1439" t="s">
        <v>34</v>
      </c>
      <c r="B202" s="987" t="s">
        <v>820</v>
      </c>
      <c r="C202" s="991">
        <f>SUM(D202:G202)</f>
        <v>0</v>
      </c>
      <c r="D202" s="795">
        <f>D203+D204</f>
        <v>0</v>
      </c>
      <c r="E202" s="795">
        <f>E203+E204</f>
        <v>0</v>
      </c>
      <c r="F202" s="795">
        <f>F203+F204</f>
        <v>0</v>
      </c>
      <c r="G202" s="795">
        <f>G203+G204</f>
        <v>0</v>
      </c>
      <c r="H202" s="991">
        <f t="shared" si="45"/>
        <v>0</v>
      </c>
      <c r="I202" s="795">
        <f>I203+I204</f>
        <v>0</v>
      </c>
      <c r="J202" s="795">
        <f>J203+J204</f>
        <v>0</v>
      </c>
      <c r="K202" s="795">
        <f>K203+K204</f>
        <v>0</v>
      </c>
      <c r="L202" s="795">
        <f>L203+L204</f>
        <v>0</v>
      </c>
      <c r="M202" s="991">
        <f t="shared" si="46"/>
        <v>0</v>
      </c>
      <c r="N202" s="795">
        <f>N203+N204</f>
        <v>0</v>
      </c>
      <c r="O202" s="795">
        <f>O203+O204</f>
        <v>0</v>
      </c>
      <c r="P202" s="795">
        <f>P203+P204</f>
        <v>0</v>
      </c>
      <c r="Q202" s="795">
        <f>Q203+Q204</f>
        <v>0</v>
      </c>
      <c r="R202" s="998"/>
      <c r="S202" s="800"/>
    </row>
    <row r="203" spans="1:19" ht="26.25" customHeight="1" x14ac:dyDescent="0.25">
      <c r="A203" s="261" t="s">
        <v>397</v>
      </c>
      <c r="B203" s="196" t="s">
        <v>821</v>
      </c>
      <c r="C203" s="991">
        <f t="shared" ref="C203:C211" si="47">SUM(D203:G203)</f>
        <v>0</v>
      </c>
      <c r="D203" s="794"/>
      <c r="E203" s="1065"/>
      <c r="F203" s="1065"/>
      <c r="G203" s="1180"/>
      <c r="H203" s="992">
        <f t="shared" si="45"/>
        <v>0</v>
      </c>
      <c r="I203" s="794"/>
      <c r="J203" s="1065"/>
      <c r="K203" s="1065"/>
      <c r="L203" s="1180"/>
      <c r="M203" s="992">
        <f t="shared" si="46"/>
        <v>0</v>
      </c>
      <c r="N203" s="794"/>
      <c r="O203" s="1065"/>
      <c r="P203" s="1065"/>
      <c r="Q203" s="1180"/>
      <c r="R203" s="998"/>
      <c r="S203" s="800"/>
    </row>
    <row r="204" spans="1:19" ht="26.25" customHeight="1" x14ac:dyDescent="0.25">
      <c r="A204" s="261" t="s">
        <v>398</v>
      </c>
      <c r="B204" s="196" t="s">
        <v>726</v>
      </c>
      <c r="C204" s="991">
        <f t="shared" si="47"/>
        <v>0</v>
      </c>
      <c r="D204" s="794"/>
      <c r="E204" s="1065"/>
      <c r="F204" s="1065"/>
      <c r="G204" s="1180"/>
      <c r="H204" s="992">
        <f t="shared" si="45"/>
        <v>0</v>
      </c>
      <c r="I204" s="794"/>
      <c r="J204" s="1065"/>
      <c r="K204" s="1065"/>
      <c r="L204" s="1180"/>
      <c r="M204" s="992">
        <f t="shared" si="46"/>
        <v>0</v>
      </c>
      <c r="N204" s="794"/>
      <c r="O204" s="1065"/>
      <c r="P204" s="1065"/>
      <c r="Q204" s="1180"/>
      <c r="R204" s="998"/>
      <c r="S204" s="800"/>
    </row>
    <row r="205" spans="1:19" ht="24" x14ac:dyDescent="0.25">
      <c r="A205" s="1439" t="s">
        <v>115</v>
      </c>
      <c r="B205" s="987" t="s">
        <v>822</v>
      </c>
      <c r="C205" s="991">
        <f t="shared" si="47"/>
        <v>95</v>
      </c>
      <c r="D205" s="795">
        <f>D206</f>
        <v>95</v>
      </c>
      <c r="E205" s="795">
        <f>E206</f>
        <v>0</v>
      </c>
      <c r="F205" s="795">
        <f>F206</f>
        <v>0</v>
      </c>
      <c r="G205" s="795">
        <f>G206</f>
        <v>0</v>
      </c>
      <c r="H205" s="991">
        <f t="shared" si="45"/>
        <v>95</v>
      </c>
      <c r="I205" s="795">
        <f>I206</f>
        <v>95</v>
      </c>
      <c r="J205" s="795">
        <f>J206</f>
        <v>0</v>
      </c>
      <c r="K205" s="795">
        <f>K206</f>
        <v>0</v>
      </c>
      <c r="L205" s="795">
        <f>L206</f>
        <v>0</v>
      </c>
      <c r="M205" s="991">
        <f t="shared" si="46"/>
        <v>94.8</v>
      </c>
      <c r="N205" s="795">
        <f>N206</f>
        <v>94.8</v>
      </c>
      <c r="O205" s="795">
        <f>O206</f>
        <v>0</v>
      </c>
      <c r="P205" s="795">
        <f>P206</f>
        <v>0</v>
      </c>
      <c r="Q205" s="795">
        <f>Q206</f>
        <v>0</v>
      </c>
      <c r="R205" s="997"/>
      <c r="S205" s="800"/>
    </row>
    <row r="206" spans="1:19" ht="24" x14ac:dyDescent="0.25">
      <c r="A206" s="261" t="s">
        <v>727</v>
      </c>
      <c r="B206" s="196" t="s">
        <v>728</v>
      </c>
      <c r="C206" s="991">
        <f>D206+E206+F206+G206</f>
        <v>95</v>
      </c>
      <c r="D206" s="794">
        <v>95</v>
      </c>
      <c r="E206" s="1065"/>
      <c r="F206" s="1065"/>
      <c r="G206" s="1180"/>
      <c r="H206" s="991">
        <f>I206+J206+K206+L206</f>
        <v>95</v>
      </c>
      <c r="I206" s="794">
        <v>95</v>
      </c>
      <c r="J206" s="1065"/>
      <c r="K206" s="1065"/>
      <c r="L206" s="1180"/>
      <c r="M206" s="991">
        <f>N206+O206+P206+Q206</f>
        <v>94.8</v>
      </c>
      <c r="N206" s="794">
        <v>94.8</v>
      </c>
      <c r="O206" s="1065"/>
      <c r="P206" s="1065"/>
      <c r="Q206" s="1180"/>
      <c r="R206" s="997"/>
      <c r="S206" s="800"/>
    </row>
    <row r="207" spans="1:19" ht="24" x14ac:dyDescent="0.25">
      <c r="A207" s="1449" t="s">
        <v>116</v>
      </c>
      <c r="B207" s="987" t="s">
        <v>823</v>
      </c>
      <c r="C207" s="991">
        <f t="shared" si="47"/>
        <v>12</v>
      </c>
      <c r="D207" s="795">
        <f>D208+D209</f>
        <v>12</v>
      </c>
      <c r="E207" s="795">
        <f>E208+E209</f>
        <v>0</v>
      </c>
      <c r="F207" s="795">
        <f>F208+F209</f>
        <v>0</v>
      </c>
      <c r="G207" s="795">
        <f>G208+G209</f>
        <v>0</v>
      </c>
      <c r="H207" s="991">
        <f>SUM(I207:L207)</f>
        <v>13.5</v>
      </c>
      <c r="I207" s="795">
        <f>I208+I209</f>
        <v>13.5</v>
      </c>
      <c r="J207" s="795">
        <f>J208+J209</f>
        <v>0</v>
      </c>
      <c r="K207" s="795">
        <f>K208+K209</f>
        <v>0</v>
      </c>
      <c r="L207" s="795">
        <f>L208+L209</f>
        <v>0</v>
      </c>
      <c r="M207" s="991">
        <f>SUM(N207:Q207)</f>
        <v>0</v>
      </c>
      <c r="N207" s="795">
        <f>N208+N209</f>
        <v>0</v>
      </c>
      <c r="O207" s="795">
        <f>O208+O209</f>
        <v>0</v>
      </c>
      <c r="P207" s="795">
        <f>P208+P209</f>
        <v>0</v>
      </c>
      <c r="Q207" s="795">
        <f>Q208+Q209</f>
        <v>0</v>
      </c>
      <c r="R207" s="997"/>
      <c r="S207" s="800"/>
    </row>
    <row r="208" spans="1:19" ht="24" x14ac:dyDescent="0.25">
      <c r="A208" s="1440" t="s">
        <v>402</v>
      </c>
      <c r="B208" s="196" t="s">
        <v>824</v>
      </c>
      <c r="C208" s="991">
        <f t="shared" si="47"/>
        <v>4</v>
      </c>
      <c r="D208" s="794">
        <v>4</v>
      </c>
      <c r="E208" s="1065"/>
      <c r="F208" s="1065"/>
      <c r="G208" s="1180"/>
      <c r="H208" s="992">
        <f>SUM(I208:L208)</f>
        <v>4</v>
      </c>
      <c r="I208" s="794">
        <v>4</v>
      </c>
      <c r="J208" s="1065"/>
      <c r="K208" s="1065"/>
      <c r="L208" s="1180"/>
      <c r="M208" s="992">
        <f>SUM(N208:Q208)</f>
        <v>0</v>
      </c>
      <c r="N208" s="794"/>
      <c r="O208" s="1065"/>
      <c r="P208" s="1065"/>
      <c r="Q208" s="1180"/>
      <c r="R208" s="997"/>
      <c r="S208" s="800"/>
    </row>
    <row r="209" spans="1:19" ht="24" x14ac:dyDescent="0.25">
      <c r="A209" s="1440" t="s">
        <v>403</v>
      </c>
      <c r="B209" s="196" t="s">
        <v>729</v>
      </c>
      <c r="C209" s="991">
        <f t="shared" si="47"/>
        <v>8</v>
      </c>
      <c r="D209" s="794">
        <v>8</v>
      </c>
      <c r="E209" s="1065"/>
      <c r="F209" s="1065"/>
      <c r="G209" s="1180"/>
      <c r="H209" s="992">
        <f>SUM(I209:L209)</f>
        <v>9.5</v>
      </c>
      <c r="I209" s="794">
        <v>9.5</v>
      </c>
      <c r="J209" s="1065"/>
      <c r="K209" s="1065"/>
      <c r="L209" s="1180"/>
      <c r="M209" s="992">
        <f>SUM(N209:Q209)</f>
        <v>0</v>
      </c>
      <c r="N209" s="794"/>
      <c r="O209" s="1065"/>
      <c r="P209" s="1065"/>
      <c r="Q209" s="1180"/>
      <c r="R209" s="997"/>
      <c r="S209" s="800"/>
    </row>
    <row r="210" spans="1:19" ht="25.5" x14ac:dyDescent="0.25">
      <c r="A210" s="1439" t="s">
        <v>117</v>
      </c>
      <c r="B210" s="1450" t="s">
        <v>825</v>
      </c>
      <c r="C210" s="991">
        <f t="shared" si="47"/>
        <v>0</v>
      </c>
      <c r="D210" s="795"/>
      <c r="E210" s="1067">
        <v>0</v>
      </c>
      <c r="F210" s="1067">
        <v>0</v>
      </c>
      <c r="G210" s="1191">
        <v>0</v>
      </c>
      <c r="H210" s="991">
        <f>SUM(I210:L210)</f>
        <v>0</v>
      </c>
      <c r="I210" s="795"/>
      <c r="J210" s="1067">
        <v>0</v>
      </c>
      <c r="K210" s="1067">
        <v>0</v>
      </c>
      <c r="L210" s="1191">
        <v>0</v>
      </c>
      <c r="M210" s="991">
        <f>SUM(N210:Q210)</f>
        <v>0</v>
      </c>
      <c r="N210" s="1067">
        <v>0</v>
      </c>
      <c r="O210" s="1067">
        <v>0</v>
      </c>
      <c r="P210" s="1067">
        <v>0</v>
      </c>
      <c r="Q210" s="1191">
        <v>0</v>
      </c>
      <c r="R210" s="950"/>
      <c r="S210" s="800"/>
    </row>
    <row r="211" spans="1:19" ht="26.25" customHeight="1" thickBot="1" x14ac:dyDescent="0.3">
      <c r="A211" s="989"/>
      <c r="B211" s="990" t="s">
        <v>102</v>
      </c>
      <c r="C211" s="993">
        <f t="shared" si="47"/>
        <v>107</v>
      </c>
      <c r="D211" s="994">
        <f>D200+D201</f>
        <v>107</v>
      </c>
      <c r="E211" s="994">
        <f>E200+E201</f>
        <v>0</v>
      </c>
      <c r="F211" s="994">
        <f>F200+F201</f>
        <v>0</v>
      </c>
      <c r="G211" s="995">
        <f>G200+G201</f>
        <v>0</v>
      </c>
      <c r="H211" s="993">
        <f>SUM(I211:L211)</f>
        <v>108.5</v>
      </c>
      <c r="I211" s="994">
        <f>I200+I201</f>
        <v>108.5</v>
      </c>
      <c r="J211" s="994">
        <f>J200+J201</f>
        <v>0</v>
      </c>
      <c r="K211" s="994">
        <f>K200+K201</f>
        <v>0</v>
      </c>
      <c r="L211" s="995">
        <f>L200+L201</f>
        <v>0</v>
      </c>
      <c r="M211" s="993">
        <f>SUM(N211:Q211)</f>
        <v>94.8</v>
      </c>
      <c r="N211" s="994">
        <f>N200+N201</f>
        <v>94.8</v>
      </c>
      <c r="O211" s="994">
        <f>O200+O201</f>
        <v>0</v>
      </c>
      <c r="P211" s="994">
        <f>P200+P201</f>
        <v>0</v>
      </c>
      <c r="Q211" s="995">
        <f>Q200+Q201</f>
        <v>0</v>
      </c>
      <c r="R211" s="951">
        <f>M211/C211*100</f>
        <v>88.598130841121488</v>
      </c>
      <c r="S211" s="800"/>
    </row>
    <row r="212" spans="1:19" ht="30" customHeight="1" thickBot="1" x14ac:dyDescent="0.3">
      <c r="A212" s="1873" t="s">
        <v>721</v>
      </c>
      <c r="B212" s="1874"/>
      <c r="C212" s="1874"/>
      <c r="D212" s="1874"/>
      <c r="E212" s="1874"/>
      <c r="F212" s="1874"/>
      <c r="G212" s="1874"/>
      <c r="H212" s="1874"/>
      <c r="I212" s="1874"/>
      <c r="J212" s="1874"/>
      <c r="K212" s="1874"/>
      <c r="L212" s="1874"/>
      <c r="M212" s="1874"/>
      <c r="N212" s="1874"/>
      <c r="O212" s="1874"/>
      <c r="P212" s="1874"/>
      <c r="Q212" s="1874"/>
      <c r="R212" s="1875"/>
      <c r="S212" s="1293" t="s">
        <v>364</v>
      </c>
    </row>
    <row r="213" spans="1:19" ht="36" x14ac:dyDescent="0.25">
      <c r="A213" s="1416">
        <v>1</v>
      </c>
      <c r="B213" s="1000" t="s">
        <v>826</v>
      </c>
      <c r="C213" s="1002">
        <f>SUM(D213:G213)</f>
        <v>4637.2</v>
      </c>
      <c r="D213" s="1124">
        <f>SUM(D214:D216)</f>
        <v>463.7</v>
      </c>
      <c r="E213" s="1124">
        <f>SUM(E214:E216)</f>
        <v>4173.5</v>
      </c>
      <c r="F213" s="1124">
        <f>SUM(F214:F216)</f>
        <v>0</v>
      </c>
      <c r="G213" s="1223">
        <f>SUM(G214:G216)</f>
        <v>0</v>
      </c>
      <c r="H213" s="1002">
        <f>SUM(I213:L213)</f>
        <v>4637.2</v>
      </c>
      <c r="I213" s="1124">
        <f>SUM(I214:I216)</f>
        <v>463.7</v>
      </c>
      <c r="J213" s="1124">
        <f>SUM(J214:J216)</f>
        <v>4173.5</v>
      </c>
      <c r="K213" s="1124">
        <f>SUM(K214:K216)</f>
        <v>0</v>
      </c>
      <c r="L213" s="1223">
        <f>SUM(L214:L216)</f>
        <v>0</v>
      </c>
      <c r="M213" s="1002">
        <f>SUM(N213:Q213)</f>
        <v>0</v>
      </c>
      <c r="N213" s="1124">
        <f>SUM(N214:N216)</f>
        <v>0</v>
      </c>
      <c r="O213" s="1124">
        <f>SUM(O214:O216)</f>
        <v>0</v>
      </c>
      <c r="P213" s="1124">
        <f>SUM(P214:P216)</f>
        <v>0</v>
      </c>
      <c r="Q213" s="1223">
        <f>SUM(Q214:Q216)</f>
        <v>0</v>
      </c>
      <c r="R213" s="335"/>
      <c r="S213" s="800"/>
    </row>
    <row r="214" spans="1:19" ht="24" x14ac:dyDescent="0.25">
      <c r="A214" s="1546" t="s">
        <v>26</v>
      </c>
      <c r="B214" s="194" t="s">
        <v>863</v>
      </c>
      <c r="C214" s="991">
        <f t="shared" ref="C214:C220" si="48">D214+E214</f>
        <v>4637.2</v>
      </c>
      <c r="D214" s="1188">
        <v>463.7</v>
      </c>
      <c r="E214" s="1065">
        <v>4173.5</v>
      </c>
      <c r="F214" s="1065"/>
      <c r="G214" s="1180"/>
      <c r="H214" s="992">
        <f t="shared" ref="H214:H220" si="49">I214+J214</f>
        <v>4637.2</v>
      </c>
      <c r="I214" s="1188">
        <v>463.7</v>
      </c>
      <c r="J214" s="1065">
        <v>4173.5</v>
      </c>
      <c r="K214" s="1065"/>
      <c r="L214" s="1180"/>
      <c r="M214" s="991">
        <f t="shared" ref="M214:M220" si="50">N214+O214</f>
        <v>0</v>
      </c>
      <c r="N214" s="1188"/>
      <c r="O214" s="1065"/>
      <c r="P214" s="1065"/>
      <c r="Q214" s="1180"/>
      <c r="R214" s="1006"/>
      <c r="S214" s="800"/>
    </row>
    <row r="215" spans="1:19" ht="24" x14ac:dyDescent="0.25">
      <c r="A215" s="1547" t="s">
        <v>27</v>
      </c>
      <c r="B215" s="195" t="s">
        <v>864</v>
      </c>
      <c r="C215" s="991">
        <f t="shared" si="48"/>
        <v>0</v>
      </c>
      <c r="D215" s="1188"/>
      <c r="E215" s="1065"/>
      <c r="F215" s="1065"/>
      <c r="G215" s="1180"/>
      <c r="H215" s="992">
        <f t="shared" si="49"/>
        <v>0</v>
      </c>
      <c r="I215" s="1188"/>
      <c r="J215" s="1065"/>
      <c r="K215" s="1065"/>
      <c r="L215" s="1180"/>
      <c r="M215" s="991">
        <f t="shared" si="50"/>
        <v>0</v>
      </c>
      <c r="N215" s="1188"/>
      <c r="O215" s="1065"/>
      <c r="P215" s="1065"/>
      <c r="Q215" s="1180"/>
      <c r="R215" s="1006"/>
      <c r="S215" s="800"/>
    </row>
    <row r="216" spans="1:19" ht="24" x14ac:dyDescent="0.25">
      <c r="A216" s="151" t="s">
        <v>28</v>
      </c>
      <c r="B216" s="196" t="s">
        <v>718</v>
      </c>
      <c r="C216" s="991">
        <f t="shared" si="48"/>
        <v>0</v>
      </c>
      <c r="D216" s="1188"/>
      <c r="E216" s="1065"/>
      <c r="F216" s="1065"/>
      <c r="G216" s="1180"/>
      <c r="H216" s="991">
        <f t="shared" si="49"/>
        <v>0</v>
      </c>
      <c r="I216" s="1188"/>
      <c r="J216" s="1065"/>
      <c r="K216" s="1065"/>
      <c r="L216" s="1180"/>
      <c r="M216" s="991">
        <f t="shared" si="50"/>
        <v>0</v>
      </c>
      <c r="N216" s="1188"/>
      <c r="O216" s="1065"/>
      <c r="P216" s="1065"/>
      <c r="Q216" s="1180"/>
      <c r="R216" s="1006"/>
      <c r="S216" s="800"/>
    </row>
    <row r="217" spans="1:19" ht="36" x14ac:dyDescent="0.25">
      <c r="A217" s="451">
        <v>2</v>
      </c>
      <c r="B217" s="468" t="s">
        <v>718</v>
      </c>
      <c r="C217" s="1003">
        <f>SUM(D217:G217)</f>
        <v>4163.3</v>
      </c>
      <c r="D217" s="1124">
        <f>D218+D219+D220+D221+D222+D223</f>
        <v>4163.3</v>
      </c>
      <c r="E217" s="1124">
        <f>E218+E219+E220+E221+E222+E223</f>
        <v>0</v>
      </c>
      <c r="F217" s="1124">
        <f>F218+F219+F220+F221+F222+F223</f>
        <v>0</v>
      </c>
      <c r="G217" s="1124">
        <f>G218+G219+G220+G221+G222+G223</f>
        <v>0</v>
      </c>
      <c r="H217" s="1003">
        <f>SUM(I217:L217)</f>
        <v>4449.1000000000004</v>
      </c>
      <c r="I217" s="1124">
        <f>SUM(I218+I219+I220+I221+I222+I223)</f>
        <v>4449.1000000000004</v>
      </c>
      <c r="J217" s="1124">
        <f>SUM(J218+J219+J220+J221+J222+J223)</f>
        <v>0</v>
      </c>
      <c r="K217" s="1124">
        <f>SUM(K218+K219+K220+K221+K222+K223)</f>
        <v>0</v>
      </c>
      <c r="L217" s="1124">
        <f>SUM(L218+L219+L220+L221+L222+L223)</f>
        <v>0</v>
      </c>
      <c r="M217" s="1003">
        <f>SUM(N217:Q217)</f>
        <v>1464.87</v>
      </c>
      <c r="N217" s="1124">
        <f>SUM(N218+N219+N220+N221+N222+N223)</f>
        <v>1464.87</v>
      </c>
      <c r="O217" s="1124">
        <f>SUM(O218+O219+O220+O221+O222+O223)</f>
        <v>0</v>
      </c>
      <c r="P217" s="1124">
        <f>SUM(P218+P219+P220+P221+P222+P223)</f>
        <v>0</v>
      </c>
      <c r="Q217" s="1124">
        <f>SUM(Q218+Q219+Q220+Q221+Q222+Q223)</f>
        <v>0</v>
      </c>
      <c r="R217" s="1007"/>
      <c r="S217" s="800"/>
    </row>
    <row r="218" spans="1:19" ht="24" x14ac:dyDescent="0.25">
      <c r="A218" s="1547" t="s">
        <v>34</v>
      </c>
      <c r="B218" s="195" t="s">
        <v>828</v>
      </c>
      <c r="C218" s="991">
        <f t="shared" si="48"/>
        <v>398.3</v>
      </c>
      <c r="D218" s="1188">
        <v>398.3</v>
      </c>
      <c r="E218" s="1065"/>
      <c r="F218" s="1065"/>
      <c r="G218" s="1180"/>
      <c r="H218" s="991">
        <f t="shared" si="49"/>
        <v>410.3</v>
      </c>
      <c r="I218" s="1188">
        <v>410.3</v>
      </c>
      <c r="J218" s="1065"/>
      <c r="K218" s="1065"/>
      <c r="L218" s="1180"/>
      <c r="M218" s="991">
        <f t="shared" si="50"/>
        <v>407.76</v>
      </c>
      <c r="N218" s="1188">
        <v>407.76</v>
      </c>
      <c r="O218" s="1065"/>
      <c r="P218" s="1065"/>
      <c r="Q218" s="1180"/>
      <c r="R218" s="1006"/>
      <c r="S218" s="800"/>
    </row>
    <row r="219" spans="1:19" x14ac:dyDescent="0.25">
      <c r="A219" s="1547" t="s">
        <v>115</v>
      </c>
      <c r="B219" s="195" t="s">
        <v>719</v>
      </c>
      <c r="C219" s="991">
        <f>SUM(D219:G219)</f>
        <v>3514</v>
      </c>
      <c r="D219" s="1188">
        <v>3514</v>
      </c>
      <c r="E219" s="1065"/>
      <c r="F219" s="1065"/>
      <c r="G219" s="1180"/>
      <c r="H219" s="991">
        <f>SUM(I219:L219)</f>
        <v>3543.8</v>
      </c>
      <c r="I219" s="1188">
        <v>3543.8</v>
      </c>
      <c r="J219" s="1065"/>
      <c r="K219" s="1065"/>
      <c r="L219" s="1180"/>
      <c r="M219" s="991">
        <f>SUM(N219:Q219)</f>
        <v>742.63</v>
      </c>
      <c r="N219" s="1065">
        <v>742.63</v>
      </c>
      <c r="O219" s="1065"/>
      <c r="P219" s="1065"/>
      <c r="Q219" s="1180"/>
      <c r="R219" s="1006"/>
      <c r="S219" s="800"/>
    </row>
    <row r="220" spans="1:19" x14ac:dyDescent="0.25">
      <c r="A220" s="1547" t="s">
        <v>116</v>
      </c>
      <c r="B220" s="196" t="s">
        <v>214</v>
      </c>
      <c r="C220" s="991">
        <f t="shared" si="48"/>
        <v>50</v>
      </c>
      <c r="D220" s="1065">
        <v>50</v>
      </c>
      <c r="E220" s="1188"/>
      <c r="F220" s="1065"/>
      <c r="G220" s="1180"/>
      <c r="H220" s="991">
        <f t="shared" si="49"/>
        <v>50</v>
      </c>
      <c r="I220" s="1065">
        <v>50</v>
      </c>
      <c r="J220" s="1188"/>
      <c r="K220" s="1065"/>
      <c r="L220" s="1180"/>
      <c r="M220" s="991">
        <f t="shared" si="50"/>
        <v>12.6</v>
      </c>
      <c r="N220" s="1065">
        <v>12.6</v>
      </c>
      <c r="O220" s="1188"/>
      <c r="P220" s="1065"/>
      <c r="Q220" s="1180"/>
      <c r="R220" s="1006"/>
      <c r="S220" s="800"/>
    </row>
    <row r="221" spans="1:19" ht="24" x14ac:dyDescent="0.25">
      <c r="A221" s="1547" t="s">
        <v>117</v>
      </c>
      <c r="B221" s="196" t="s">
        <v>829</v>
      </c>
      <c r="C221" s="991">
        <f>D221+E221</f>
        <v>21</v>
      </c>
      <c r="D221" s="1065">
        <v>21</v>
      </c>
      <c r="E221" s="1188"/>
      <c r="F221" s="1065"/>
      <c r="G221" s="1180"/>
      <c r="H221" s="991">
        <f>I221+J221</f>
        <v>21</v>
      </c>
      <c r="I221" s="1065">
        <v>21</v>
      </c>
      <c r="J221" s="1188"/>
      <c r="K221" s="1065"/>
      <c r="L221" s="1180"/>
      <c r="M221" s="991">
        <f>N221+O221</f>
        <v>20.420000000000002</v>
      </c>
      <c r="N221" s="1065">
        <v>20.420000000000002</v>
      </c>
      <c r="O221" s="1188"/>
      <c r="P221" s="1065"/>
      <c r="Q221" s="1180"/>
      <c r="R221" s="1006"/>
      <c r="S221" s="800"/>
    </row>
    <row r="222" spans="1:19" ht="24" x14ac:dyDescent="0.25">
      <c r="A222" s="1547" t="s">
        <v>118</v>
      </c>
      <c r="B222" s="196" t="s">
        <v>252</v>
      </c>
      <c r="C222" s="991">
        <f t="shared" ref="C222:C228" si="51">SUM(D222:G222)</f>
        <v>0</v>
      </c>
      <c r="D222" s="1188"/>
      <c r="E222" s="1065"/>
      <c r="F222" s="1065"/>
      <c r="G222" s="1180"/>
      <c r="H222" s="991">
        <f t="shared" ref="H222:H228" si="52">SUM(I222:L222)</f>
        <v>0</v>
      </c>
      <c r="I222" s="1188">
        <v>0</v>
      </c>
      <c r="J222" s="1065"/>
      <c r="K222" s="1065"/>
      <c r="L222" s="1180"/>
      <c r="M222" s="991">
        <f t="shared" ref="M222:M228" si="53">SUM(N222:Q222)</f>
        <v>0</v>
      </c>
      <c r="N222" s="1188"/>
      <c r="O222" s="1065"/>
      <c r="P222" s="1065"/>
      <c r="Q222" s="1180"/>
      <c r="R222" s="1006"/>
      <c r="S222" s="800"/>
    </row>
    <row r="223" spans="1:19" ht="24" x14ac:dyDescent="0.25">
      <c r="A223" s="1548" t="s">
        <v>119</v>
      </c>
      <c r="B223" s="196" t="s">
        <v>830</v>
      </c>
      <c r="C223" s="991">
        <f t="shared" si="51"/>
        <v>180</v>
      </c>
      <c r="D223" s="1188">
        <v>180</v>
      </c>
      <c r="E223" s="1065"/>
      <c r="F223" s="1065"/>
      <c r="G223" s="1180"/>
      <c r="H223" s="991">
        <f t="shared" si="52"/>
        <v>424</v>
      </c>
      <c r="I223" s="1188">
        <v>424</v>
      </c>
      <c r="J223" s="1065"/>
      <c r="K223" s="1065"/>
      <c r="L223" s="1180"/>
      <c r="M223" s="991">
        <f t="shared" si="53"/>
        <v>281.45999999999998</v>
      </c>
      <c r="N223" s="1188">
        <v>281.45999999999998</v>
      </c>
      <c r="O223" s="1065"/>
      <c r="P223" s="1065"/>
      <c r="Q223" s="1180"/>
      <c r="R223" s="1006"/>
      <c r="S223" s="800"/>
    </row>
    <row r="224" spans="1:19" ht="24" x14ac:dyDescent="0.25">
      <c r="A224" s="1549">
        <v>3</v>
      </c>
      <c r="B224" s="468" t="s">
        <v>831</v>
      </c>
      <c r="C224" s="1003">
        <f t="shared" si="51"/>
        <v>1857.2</v>
      </c>
      <c r="D224" s="1208">
        <f t="shared" ref="D224:G226" si="54">SUM(D225)</f>
        <v>0</v>
      </c>
      <c r="E224" s="1208">
        <f t="shared" si="54"/>
        <v>1857.2</v>
      </c>
      <c r="F224" s="1208">
        <f>SUM(F225)</f>
        <v>0</v>
      </c>
      <c r="G224" s="1209">
        <f>SUM(G225)</f>
        <v>0</v>
      </c>
      <c r="H224" s="1003">
        <f t="shared" si="52"/>
        <v>1857.2</v>
      </c>
      <c r="I224" s="1208">
        <f>SUM(I225)</f>
        <v>1857.2</v>
      </c>
      <c r="J224" s="1208">
        <f>SUM(J225)</f>
        <v>0</v>
      </c>
      <c r="K224" s="1208">
        <f>SUM(K225)</f>
        <v>0</v>
      </c>
      <c r="L224" s="1209">
        <f>SUM(L225)</f>
        <v>0</v>
      </c>
      <c r="M224" s="1003">
        <f t="shared" si="53"/>
        <v>171.58</v>
      </c>
      <c r="N224" s="1208">
        <f>SUM(N225)</f>
        <v>171.58</v>
      </c>
      <c r="O224" s="1208">
        <f>SUM(O225)</f>
        <v>0</v>
      </c>
      <c r="P224" s="1208">
        <f>SUM(P225)</f>
        <v>0</v>
      </c>
      <c r="Q224" s="1209">
        <f>SUM(Q225)</f>
        <v>0</v>
      </c>
      <c r="R224" s="1418"/>
      <c r="S224" s="800"/>
    </row>
    <row r="225" spans="1:19" ht="60" x14ac:dyDescent="0.25">
      <c r="A225" s="1548" t="s">
        <v>40</v>
      </c>
      <c r="B225" s="196" t="s">
        <v>720</v>
      </c>
      <c r="C225" s="991">
        <f t="shared" si="51"/>
        <v>1857.2</v>
      </c>
      <c r="D225" s="1188">
        <v>0</v>
      </c>
      <c r="E225" s="1419">
        <v>1857.2</v>
      </c>
      <c r="F225" s="1065"/>
      <c r="G225" s="1180"/>
      <c r="H225" s="991">
        <f t="shared" si="52"/>
        <v>1857.2</v>
      </c>
      <c r="I225" s="1188">
        <v>1857.2</v>
      </c>
      <c r="J225" s="1382"/>
      <c r="K225" s="1065"/>
      <c r="L225" s="1180"/>
      <c r="M225" s="991">
        <f t="shared" si="53"/>
        <v>171.58</v>
      </c>
      <c r="N225" s="1188">
        <v>171.58</v>
      </c>
      <c r="O225" s="1065"/>
      <c r="P225" s="1065"/>
      <c r="Q225" s="1180"/>
      <c r="R225" s="1006"/>
      <c r="S225" s="800"/>
    </row>
    <row r="226" spans="1:19" ht="24" x14ac:dyDescent="0.25">
      <c r="A226" s="1549">
        <v>4</v>
      </c>
      <c r="B226" s="468" t="s">
        <v>852</v>
      </c>
      <c r="C226" s="1003">
        <f t="shared" si="51"/>
        <v>523.20000000000005</v>
      </c>
      <c r="D226" s="1208">
        <f t="shared" si="54"/>
        <v>21.5</v>
      </c>
      <c r="E226" s="1208">
        <f t="shared" si="54"/>
        <v>501.7</v>
      </c>
      <c r="F226" s="1208">
        <f t="shared" si="54"/>
        <v>0</v>
      </c>
      <c r="G226" s="1208">
        <f t="shared" si="54"/>
        <v>0</v>
      </c>
      <c r="H226" s="1003">
        <f t="shared" si="52"/>
        <v>523.20000000000005</v>
      </c>
      <c r="I226" s="1208">
        <f>SUM(I227)</f>
        <v>21.5</v>
      </c>
      <c r="J226" s="1208">
        <f>SUM(J227)</f>
        <v>501.7</v>
      </c>
      <c r="K226" s="1208">
        <f>SUM(K227)</f>
        <v>0</v>
      </c>
      <c r="L226" s="1209">
        <f>SUM(L227)</f>
        <v>0</v>
      </c>
      <c r="M226" s="1003">
        <f t="shared" si="53"/>
        <v>0</v>
      </c>
      <c r="N226" s="1208">
        <f>SUM(N227)</f>
        <v>0</v>
      </c>
      <c r="O226" s="1208">
        <f>SUM(O227)</f>
        <v>0</v>
      </c>
      <c r="P226" s="1208">
        <f>SUM(P227)</f>
        <v>0</v>
      </c>
      <c r="Q226" s="1209">
        <f>SUM(Q227)</f>
        <v>0</v>
      </c>
      <c r="R226" s="1418"/>
      <c r="S226" s="800"/>
    </row>
    <row r="227" spans="1:19" ht="24" x14ac:dyDescent="0.25">
      <c r="A227" s="1583"/>
      <c r="B227" s="1584" t="s">
        <v>853</v>
      </c>
      <c r="C227" s="991">
        <f t="shared" si="51"/>
        <v>523.20000000000005</v>
      </c>
      <c r="D227" s="1586">
        <v>21.5</v>
      </c>
      <c r="E227" s="1587">
        <v>501.7</v>
      </c>
      <c r="F227" s="1588"/>
      <c r="G227" s="1589"/>
      <c r="H227" s="991">
        <f t="shared" si="52"/>
        <v>523.20000000000005</v>
      </c>
      <c r="I227" s="1586">
        <v>21.5</v>
      </c>
      <c r="J227" s="1590">
        <v>501.7</v>
      </c>
      <c r="K227" s="1588"/>
      <c r="L227" s="1589"/>
      <c r="M227" s="991">
        <f t="shared" si="53"/>
        <v>0</v>
      </c>
      <c r="N227" s="1586"/>
      <c r="O227" s="1588"/>
      <c r="P227" s="1588"/>
      <c r="Q227" s="1589"/>
      <c r="R227" s="1591"/>
      <c r="S227" s="800"/>
    </row>
    <row r="228" spans="1:19" ht="25.5" customHeight="1" thickBot="1" x14ac:dyDescent="0.3">
      <c r="A228" s="921"/>
      <c r="B228" s="907" t="s">
        <v>131</v>
      </c>
      <c r="C228" s="1004">
        <f t="shared" si="51"/>
        <v>11180.9</v>
      </c>
      <c r="D228" s="1175">
        <f>D213+D217+D224+D226</f>
        <v>4648.5</v>
      </c>
      <c r="E228" s="1175">
        <f>E213+E217+E224+E226</f>
        <v>6532.4</v>
      </c>
      <c r="F228" s="1175">
        <f>F213+F217+F224</f>
        <v>0</v>
      </c>
      <c r="G228" s="1175">
        <f>G213+G217+G224</f>
        <v>0</v>
      </c>
      <c r="H228" s="1004">
        <f t="shared" si="52"/>
        <v>11466.7</v>
      </c>
      <c r="I228" s="1175">
        <f>I213+I217+I224+I226</f>
        <v>6791.5</v>
      </c>
      <c r="J228" s="1175">
        <f>J213+J217+J224+J226</f>
        <v>4675.2</v>
      </c>
      <c r="K228" s="1175">
        <f>K213+K217+K224+K226</f>
        <v>0</v>
      </c>
      <c r="L228" s="1175">
        <f>L213+L217+L224+L226</f>
        <v>0</v>
      </c>
      <c r="M228" s="1004">
        <f t="shared" si="53"/>
        <v>1636.4499999999998</v>
      </c>
      <c r="N228" s="1175">
        <f>N213+N217+N224+N226</f>
        <v>1636.4499999999998</v>
      </c>
      <c r="O228" s="1175">
        <f>O213+O217+O224</f>
        <v>0</v>
      </c>
      <c r="P228" s="1175">
        <f>P213+P217+P224</f>
        <v>0</v>
      </c>
      <c r="Q228" s="1175">
        <f>Q213+Q217+Q224</f>
        <v>0</v>
      </c>
      <c r="R228" s="951">
        <f>N228/D228*100</f>
        <v>35.203829192212538</v>
      </c>
      <c r="S228" s="800"/>
    </row>
    <row r="229" spans="1:19" ht="30" customHeight="1" thickBot="1" x14ac:dyDescent="0.3">
      <c r="A229" s="1840" t="s">
        <v>448</v>
      </c>
      <c r="B229" s="1858"/>
      <c r="C229" s="1858"/>
      <c r="D229" s="1858"/>
      <c r="E229" s="1858"/>
      <c r="F229" s="1858"/>
      <c r="G229" s="1858"/>
      <c r="H229" s="1858"/>
      <c r="I229" s="1858"/>
      <c r="J229" s="1858"/>
      <c r="K229" s="1858"/>
      <c r="L229" s="1858"/>
      <c r="M229" s="1858"/>
      <c r="N229" s="1858"/>
      <c r="O229" s="1858"/>
      <c r="P229" s="1858"/>
      <c r="Q229" s="1858"/>
      <c r="R229" s="1859"/>
      <c r="S229" s="1293" t="s">
        <v>364</v>
      </c>
    </row>
    <row r="230" spans="1:19" ht="36.75" x14ac:dyDescent="0.25">
      <c r="A230" s="1543">
        <v>1</v>
      </c>
      <c r="B230" s="936" t="s">
        <v>440</v>
      </c>
      <c r="C230" s="1181">
        <f>SUM(D230:G230)</f>
        <v>0</v>
      </c>
      <c r="D230" s="1182">
        <v>0</v>
      </c>
      <c r="E230" s="1182">
        <v>0</v>
      </c>
      <c r="F230" s="1182">
        <v>0</v>
      </c>
      <c r="G230" s="1183">
        <v>0</v>
      </c>
      <c r="H230" s="1181">
        <f t="shared" ref="H230:H237" si="55">SUM(I230:L230)</f>
        <v>0</v>
      </c>
      <c r="I230" s="1182">
        <v>0</v>
      </c>
      <c r="J230" s="1182">
        <v>0</v>
      </c>
      <c r="K230" s="1182">
        <v>0</v>
      </c>
      <c r="L230" s="1183">
        <v>0</v>
      </c>
      <c r="M230" s="1181">
        <f t="shared" ref="M230:M238" si="56">SUM(N230:Q230)</f>
        <v>0</v>
      </c>
      <c r="N230" s="1182">
        <v>0</v>
      </c>
      <c r="O230" s="1182">
        <v>0</v>
      </c>
      <c r="P230" s="1182">
        <v>0</v>
      </c>
      <c r="Q230" s="1183">
        <v>0</v>
      </c>
      <c r="R230" s="880"/>
      <c r="S230" s="800"/>
    </row>
    <row r="231" spans="1:19" ht="24.75" x14ac:dyDescent="0.25">
      <c r="A231" s="1544">
        <v>2</v>
      </c>
      <c r="B231" s="888" t="s">
        <v>441</v>
      </c>
      <c r="C231" s="991">
        <f>SUM(D231:G231)</f>
        <v>274</v>
      </c>
      <c r="D231" s="1067">
        <f>SUM(D232)</f>
        <v>19</v>
      </c>
      <c r="E231" s="1067">
        <f>SUM(E232)</f>
        <v>255</v>
      </c>
      <c r="F231" s="1067">
        <f>SUM(F232)</f>
        <v>0</v>
      </c>
      <c r="G231" s="1191">
        <f>SUM(G232)</f>
        <v>0</v>
      </c>
      <c r="H231" s="991">
        <f t="shared" si="55"/>
        <v>19</v>
      </c>
      <c r="I231" s="1067">
        <f>SUM(I232)</f>
        <v>19</v>
      </c>
      <c r="J231" s="1067">
        <f>SUM(J232)</f>
        <v>0</v>
      </c>
      <c r="K231" s="1067">
        <f>SUM(K232)</f>
        <v>0</v>
      </c>
      <c r="L231" s="1191">
        <f>SUM(L232)</f>
        <v>0</v>
      </c>
      <c r="M231" s="991">
        <f t="shared" si="56"/>
        <v>0</v>
      </c>
      <c r="N231" s="1067">
        <f>SUM(N232)</f>
        <v>0</v>
      </c>
      <c r="O231" s="1067">
        <f>SUM(O232)</f>
        <v>0</v>
      </c>
      <c r="P231" s="1067">
        <f>SUM(P232)</f>
        <v>0</v>
      </c>
      <c r="Q231" s="1191">
        <f>SUM(Q232)</f>
        <v>0</v>
      </c>
      <c r="R231" s="950"/>
      <c r="S231" s="800"/>
    </row>
    <row r="232" spans="1:19" x14ac:dyDescent="0.25">
      <c r="A232" s="1545" t="s">
        <v>34</v>
      </c>
      <c r="B232" s="54" t="s">
        <v>442</v>
      </c>
      <c r="C232" s="991">
        <f>SUM(D232:G232)</f>
        <v>274</v>
      </c>
      <c r="D232" s="1065">
        <v>19</v>
      </c>
      <c r="E232" s="1065">
        <v>255</v>
      </c>
      <c r="F232" s="1065">
        <v>0</v>
      </c>
      <c r="G232" s="1180">
        <v>0</v>
      </c>
      <c r="H232" s="991">
        <f t="shared" si="55"/>
        <v>19</v>
      </c>
      <c r="I232" s="1065">
        <v>19</v>
      </c>
      <c r="J232" s="1065">
        <v>0</v>
      </c>
      <c r="K232" s="1065">
        <v>0</v>
      </c>
      <c r="L232" s="1180">
        <v>0</v>
      </c>
      <c r="M232" s="991">
        <f t="shared" si="56"/>
        <v>0</v>
      </c>
      <c r="N232" s="1065">
        <v>0</v>
      </c>
      <c r="O232" s="1065">
        <v>0</v>
      </c>
      <c r="P232" s="1065">
        <v>0</v>
      </c>
      <c r="Q232" s="1180">
        <v>0</v>
      </c>
      <c r="R232" s="950"/>
      <c r="S232" s="800"/>
    </row>
    <row r="233" spans="1:19" ht="48.75" x14ac:dyDescent="0.25">
      <c r="A233" s="1544">
        <v>3</v>
      </c>
      <c r="B233" s="888" t="s">
        <v>443</v>
      </c>
      <c r="C233" s="991">
        <f t="shared" ref="C233:C238" si="57">SUM(D233:G233)</f>
        <v>0</v>
      </c>
      <c r="D233" s="1067">
        <f>SUM(D234)</f>
        <v>0</v>
      </c>
      <c r="E233" s="1067">
        <f>SUM(E234)</f>
        <v>0</v>
      </c>
      <c r="F233" s="1067">
        <f>SUM(F234)</f>
        <v>0</v>
      </c>
      <c r="G233" s="1191">
        <f>SUM(G234)</f>
        <v>0</v>
      </c>
      <c r="H233" s="991">
        <f t="shared" si="55"/>
        <v>0</v>
      </c>
      <c r="I233" s="1067">
        <f>SUM(I234)</f>
        <v>0</v>
      </c>
      <c r="J233" s="1067">
        <f>SUM(J234)</f>
        <v>0</v>
      </c>
      <c r="K233" s="1067">
        <f>SUM(K234)</f>
        <v>0</v>
      </c>
      <c r="L233" s="1191">
        <f>SUM(L234)</f>
        <v>0</v>
      </c>
      <c r="M233" s="991">
        <f t="shared" si="56"/>
        <v>0</v>
      </c>
      <c r="N233" s="1067">
        <f>SUM(N234)</f>
        <v>0</v>
      </c>
      <c r="O233" s="1067">
        <f>SUM(O234)</f>
        <v>0</v>
      </c>
      <c r="P233" s="1067">
        <f>SUM(P234)</f>
        <v>0</v>
      </c>
      <c r="Q233" s="1191">
        <f>SUM(Q234)</f>
        <v>0</v>
      </c>
      <c r="R233" s="950"/>
      <c r="S233" s="800"/>
    </row>
    <row r="234" spans="1:19" ht="24.75" x14ac:dyDescent="0.25">
      <c r="A234" s="1545" t="s">
        <v>40</v>
      </c>
      <c r="B234" s="54" t="s">
        <v>444</v>
      </c>
      <c r="C234" s="991">
        <f t="shared" si="57"/>
        <v>0</v>
      </c>
      <c r="D234" s="1065"/>
      <c r="E234" s="1065"/>
      <c r="F234" s="1065"/>
      <c r="G234" s="1180"/>
      <c r="H234" s="991">
        <f t="shared" si="55"/>
        <v>0</v>
      </c>
      <c r="I234" s="1065"/>
      <c r="J234" s="1065"/>
      <c r="K234" s="1065"/>
      <c r="L234" s="1180"/>
      <c r="M234" s="991">
        <f t="shared" si="56"/>
        <v>0</v>
      </c>
      <c r="N234" s="1065"/>
      <c r="O234" s="1065"/>
      <c r="P234" s="1065"/>
      <c r="Q234" s="1180"/>
      <c r="R234" s="997"/>
      <c r="S234" s="800"/>
    </row>
    <row r="235" spans="1:19" ht="36.75" x14ac:dyDescent="0.25">
      <c r="A235" s="1544">
        <v>4</v>
      </c>
      <c r="B235" s="888" t="s">
        <v>445</v>
      </c>
      <c r="C235" s="991">
        <f t="shared" si="57"/>
        <v>0</v>
      </c>
      <c r="D235" s="1067">
        <f>SUM(D236)</f>
        <v>0</v>
      </c>
      <c r="E235" s="1067">
        <f>SUM(E236)</f>
        <v>0</v>
      </c>
      <c r="F235" s="1067">
        <f>SUM(F236)</f>
        <v>0</v>
      </c>
      <c r="G235" s="1191">
        <f>SUM(G236)</f>
        <v>0</v>
      </c>
      <c r="H235" s="991">
        <f t="shared" si="55"/>
        <v>0</v>
      </c>
      <c r="I235" s="1067">
        <f>SUM(I236)</f>
        <v>0</v>
      </c>
      <c r="J235" s="1067">
        <f>SUM(J236)</f>
        <v>0</v>
      </c>
      <c r="K235" s="1067">
        <f>SUM(K236)</f>
        <v>0</v>
      </c>
      <c r="L235" s="1191">
        <f>SUM(L236)</f>
        <v>0</v>
      </c>
      <c r="M235" s="991">
        <f t="shared" si="56"/>
        <v>0</v>
      </c>
      <c r="N235" s="1067">
        <f>SUM(N236)</f>
        <v>0</v>
      </c>
      <c r="O235" s="1067">
        <f>SUM(O236)</f>
        <v>0</v>
      </c>
      <c r="P235" s="1067">
        <f>SUM(P236)</f>
        <v>0</v>
      </c>
      <c r="Q235" s="1191">
        <f>SUM(Q236)</f>
        <v>0</v>
      </c>
      <c r="R235" s="950"/>
      <c r="S235" s="800"/>
    </row>
    <row r="236" spans="1:19" ht="24.75" x14ac:dyDescent="0.25">
      <c r="A236" s="1545" t="s">
        <v>50</v>
      </c>
      <c r="B236" s="54" t="s">
        <v>832</v>
      </c>
      <c r="C236" s="991">
        <f t="shared" si="57"/>
        <v>0</v>
      </c>
      <c r="D236" s="1065"/>
      <c r="E236" s="1065"/>
      <c r="F236" s="1065"/>
      <c r="G236" s="1180"/>
      <c r="H236" s="991">
        <f t="shared" si="55"/>
        <v>0</v>
      </c>
      <c r="I236" s="1065"/>
      <c r="J236" s="1065"/>
      <c r="K236" s="1065"/>
      <c r="L236" s="1180"/>
      <c r="M236" s="991">
        <f t="shared" si="56"/>
        <v>0</v>
      </c>
      <c r="N236" s="1065"/>
      <c r="O236" s="1065"/>
      <c r="P236" s="1065"/>
      <c r="Q236" s="1180"/>
      <c r="R236" s="997"/>
      <c r="S236" s="800"/>
    </row>
    <row r="237" spans="1:19" ht="24.75" x14ac:dyDescent="0.25">
      <c r="A237" s="1544">
        <v>5</v>
      </c>
      <c r="B237" s="888" t="s">
        <v>447</v>
      </c>
      <c r="C237" s="991">
        <f t="shared" si="57"/>
        <v>0</v>
      </c>
      <c r="D237" s="1067">
        <v>0</v>
      </c>
      <c r="E237" s="1067">
        <v>0</v>
      </c>
      <c r="F237" s="1067">
        <v>0</v>
      </c>
      <c r="G237" s="1191">
        <v>0</v>
      </c>
      <c r="H237" s="991">
        <f t="shared" si="55"/>
        <v>0</v>
      </c>
      <c r="I237" s="1067">
        <v>0</v>
      </c>
      <c r="J237" s="1067">
        <v>0</v>
      </c>
      <c r="K237" s="1067">
        <v>0</v>
      </c>
      <c r="L237" s="1191">
        <v>0</v>
      </c>
      <c r="M237" s="991">
        <f t="shared" si="56"/>
        <v>0</v>
      </c>
      <c r="N237" s="1067">
        <v>0</v>
      </c>
      <c r="O237" s="1067">
        <v>0</v>
      </c>
      <c r="P237" s="1067">
        <v>0</v>
      </c>
      <c r="Q237" s="1191">
        <v>0</v>
      </c>
      <c r="R237" s="950"/>
      <c r="S237" s="800"/>
    </row>
    <row r="238" spans="1:19" ht="16.5" thickBot="1" x14ac:dyDescent="0.3">
      <c r="A238" s="921"/>
      <c r="B238" s="1010" t="s">
        <v>131</v>
      </c>
      <c r="C238" s="1224">
        <f t="shared" si="57"/>
        <v>274</v>
      </c>
      <c r="D238" s="1225">
        <f>D230+D231+D233+D235+D237</f>
        <v>19</v>
      </c>
      <c r="E238" s="1225">
        <f>E230+E231+E233+E235+E237</f>
        <v>255</v>
      </c>
      <c r="F238" s="1225">
        <f>F230+F231+F233+F235+F237</f>
        <v>0</v>
      </c>
      <c r="G238" s="1575">
        <f>G230+G231+G233+G235+G237</f>
        <v>0</v>
      </c>
      <c r="H238" s="1224">
        <f>SUM(I238:L238)</f>
        <v>19</v>
      </c>
      <c r="I238" s="1225">
        <f>I230+I231+I233+I235+I237</f>
        <v>19</v>
      </c>
      <c r="J238" s="1225">
        <f>J230+J231+J233+J235+J237</f>
        <v>0</v>
      </c>
      <c r="K238" s="1225">
        <f>K230+K231+K233+K235+K237</f>
        <v>0</v>
      </c>
      <c r="L238" s="1575">
        <f>L230+L231+L233+L235+L237</f>
        <v>0</v>
      </c>
      <c r="M238" s="1224">
        <f t="shared" si="56"/>
        <v>0</v>
      </c>
      <c r="N238" s="1225">
        <f>N230+N231+N233+N235+N237</f>
        <v>0</v>
      </c>
      <c r="O238" s="1225">
        <f>O230+O231+O233+O235+O237</f>
        <v>0</v>
      </c>
      <c r="P238" s="1225">
        <f>P230+P231+P233+P235+P237</f>
        <v>0</v>
      </c>
      <c r="Q238" s="1575">
        <f>Q230+Q231+Q233+Q235+Q237</f>
        <v>0</v>
      </c>
      <c r="R238" s="1011">
        <f>M238/C238*100</f>
        <v>0</v>
      </c>
      <c r="S238" s="800"/>
    </row>
    <row r="239" spans="1:19" ht="30" customHeight="1" thickBot="1" x14ac:dyDescent="0.3">
      <c r="A239" s="1846" t="s">
        <v>833</v>
      </c>
      <c r="B239" s="1847"/>
      <c r="C239" s="1847"/>
      <c r="D239" s="1847"/>
      <c r="E239" s="1847"/>
      <c r="F239" s="1847"/>
      <c r="G239" s="1847"/>
      <c r="H239" s="1847"/>
      <c r="I239" s="1847"/>
      <c r="J239" s="1847"/>
      <c r="K239" s="1847"/>
      <c r="L239" s="1847"/>
      <c r="M239" s="1847"/>
      <c r="N239" s="1847"/>
      <c r="O239" s="1847"/>
      <c r="P239" s="1847"/>
      <c r="Q239" s="1847"/>
      <c r="R239" s="1848"/>
      <c r="S239" s="1293" t="s">
        <v>364</v>
      </c>
    </row>
    <row r="240" spans="1:19" ht="35.25" customHeight="1" x14ac:dyDescent="0.25">
      <c r="A240" s="1012"/>
      <c r="B240" s="1013" t="s">
        <v>212</v>
      </c>
      <c r="C240" s="1228">
        <f>SUM(D240:G240)</f>
        <v>1309.8</v>
      </c>
      <c r="D240" s="1229">
        <f>SUM(D241:D248)</f>
        <v>1309.8</v>
      </c>
      <c r="E240" s="1229">
        <f>SUM(E241:E248)</f>
        <v>0</v>
      </c>
      <c r="F240" s="1229">
        <f>SUM(F241:F248)</f>
        <v>0</v>
      </c>
      <c r="G240" s="1230">
        <f>SUM(G241:G248)</f>
        <v>0</v>
      </c>
      <c r="H240" s="1228">
        <f>SUM(I240:L240)</f>
        <v>1309.8</v>
      </c>
      <c r="I240" s="1229">
        <f>SUM(I241:I248)</f>
        <v>1309.8</v>
      </c>
      <c r="J240" s="1229">
        <f>SUM(J241:J248)</f>
        <v>0</v>
      </c>
      <c r="K240" s="1229">
        <f>SUM(K241:K248)</f>
        <v>0</v>
      </c>
      <c r="L240" s="1230">
        <f>SUM(L241:L248)</f>
        <v>0</v>
      </c>
      <c r="M240" s="1228">
        <f>SUM(N240:Q240)</f>
        <v>762.19</v>
      </c>
      <c r="N240" s="1229">
        <f>SUM(N241:N248)</f>
        <v>762.19</v>
      </c>
      <c r="O240" s="1229">
        <f>SUM(O241:O248)</f>
        <v>0</v>
      </c>
      <c r="P240" s="1229">
        <f>SUM(P241:P248)</f>
        <v>0</v>
      </c>
      <c r="Q240" s="1230">
        <f>SUM(Q241:Q248)</f>
        <v>0</v>
      </c>
      <c r="R240" s="1016"/>
      <c r="S240" s="800"/>
    </row>
    <row r="241" spans="1:19" x14ac:dyDescent="0.25">
      <c r="A241" s="1542">
        <v>1</v>
      </c>
      <c r="B241" s="505" t="s">
        <v>216</v>
      </c>
      <c r="C241" s="1049">
        <v>0</v>
      </c>
      <c r="D241" s="1231"/>
      <c r="E241" s="1231">
        <v>0</v>
      </c>
      <c r="F241" s="1231">
        <v>0</v>
      </c>
      <c r="G241" s="1232"/>
      <c r="H241" s="1049">
        <v>0</v>
      </c>
      <c r="I241" s="1231">
        <v>0</v>
      </c>
      <c r="J241" s="1231">
        <v>0</v>
      </c>
      <c r="K241" s="1231">
        <v>0</v>
      </c>
      <c r="L241" s="1232">
        <v>0</v>
      </c>
      <c r="M241" s="1049">
        <v>0</v>
      </c>
      <c r="N241" s="1231">
        <v>0</v>
      </c>
      <c r="O241" s="1231">
        <v>0</v>
      </c>
      <c r="P241" s="1231">
        <v>0</v>
      </c>
      <c r="Q241" s="1232">
        <v>0</v>
      </c>
      <c r="R241" s="1017"/>
      <c r="S241" s="800"/>
    </row>
    <row r="242" spans="1:19" x14ac:dyDescent="0.25">
      <c r="A242" s="1542">
        <v>2</v>
      </c>
      <c r="B242" s="505" t="s">
        <v>217</v>
      </c>
      <c r="C242" s="1049">
        <f t="shared" ref="C242:C248" si="58">D242+E242+F242+G242</f>
        <v>665</v>
      </c>
      <c r="D242" s="1231">
        <v>665</v>
      </c>
      <c r="E242" s="1231"/>
      <c r="F242" s="1231">
        <v>0</v>
      </c>
      <c r="G242" s="1232"/>
      <c r="H242" s="1049">
        <f t="shared" ref="H242:H248" si="59">I242+J242+K242+L242</f>
        <v>665</v>
      </c>
      <c r="I242" s="1231">
        <v>665</v>
      </c>
      <c r="J242" s="1231"/>
      <c r="K242" s="1231"/>
      <c r="L242" s="1232"/>
      <c r="M242" s="1049">
        <f t="shared" ref="M242:M248" si="60">N242+O242+P242+Q242</f>
        <v>389.95</v>
      </c>
      <c r="N242" s="1231">
        <v>389.95</v>
      </c>
      <c r="O242" s="1231"/>
      <c r="P242" s="1231">
        <v>0</v>
      </c>
      <c r="Q242" s="1232">
        <v>0</v>
      </c>
      <c r="R242" s="1017"/>
      <c r="S242" s="800"/>
    </row>
    <row r="243" spans="1:19" x14ac:dyDescent="0.25">
      <c r="A243" s="1542">
        <v>3</v>
      </c>
      <c r="B243" s="505" t="s">
        <v>218</v>
      </c>
      <c r="C243" s="1049">
        <f t="shared" si="58"/>
        <v>0</v>
      </c>
      <c r="D243" s="1231"/>
      <c r="E243" s="1231"/>
      <c r="F243" s="1231">
        <v>0</v>
      </c>
      <c r="G243" s="1232"/>
      <c r="H243" s="1049">
        <f t="shared" si="59"/>
        <v>0</v>
      </c>
      <c r="I243" s="1231"/>
      <c r="J243" s="1231"/>
      <c r="K243" s="1231"/>
      <c r="L243" s="1232"/>
      <c r="M243" s="1049">
        <f t="shared" si="60"/>
        <v>0</v>
      </c>
      <c r="N243" s="1231"/>
      <c r="O243" s="1231"/>
      <c r="P243" s="1231">
        <v>0</v>
      </c>
      <c r="Q243" s="1232">
        <v>0</v>
      </c>
      <c r="R243" s="1017"/>
      <c r="S243" s="800"/>
    </row>
    <row r="244" spans="1:19" x14ac:dyDescent="0.25">
      <c r="A244" s="1542">
        <v>4</v>
      </c>
      <c r="B244" s="505" t="s">
        <v>222</v>
      </c>
      <c r="C244" s="1049">
        <f t="shared" si="58"/>
        <v>179.9</v>
      </c>
      <c r="D244" s="1231">
        <v>179.9</v>
      </c>
      <c r="E244" s="1231"/>
      <c r="F244" s="1231">
        <v>0</v>
      </c>
      <c r="G244" s="1232"/>
      <c r="H244" s="1049">
        <f t="shared" si="59"/>
        <v>179.9</v>
      </c>
      <c r="I244" s="1231">
        <v>179.9</v>
      </c>
      <c r="J244" s="1231"/>
      <c r="K244" s="1231"/>
      <c r="L244" s="1232"/>
      <c r="M244" s="1049">
        <f t="shared" si="60"/>
        <v>179.01</v>
      </c>
      <c r="N244" s="1231">
        <v>179.01</v>
      </c>
      <c r="O244" s="1231"/>
      <c r="P244" s="1231">
        <v>0</v>
      </c>
      <c r="Q244" s="1232">
        <v>0</v>
      </c>
      <c r="R244" s="1017"/>
      <c r="S244" s="800"/>
    </row>
    <row r="245" spans="1:19" x14ac:dyDescent="0.25">
      <c r="A245" s="1542">
        <v>5</v>
      </c>
      <c r="B245" s="506" t="s">
        <v>225</v>
      </c>
      <c r="C245" s="1049">
        <f t="shared" si="58"/>
        <v>0</v>
      </c>
      <c r="D245" s="1231"/>
      <c r="E245" s="1231"/>
      <c r="F245" s="1231">
        <v>0</v>
      </c>
      <c r="G245" s="1232"/>
      <c r="H245" s="1049">
        <f t="shared" si="59"/>
        <v>0</v>
      </c>
      <c r="I245" s="1231"/>
      <c r="J245" s="1231"/>
      <c r="K245" s="1231"/>
      <c r="L245" s="1232"/>
      <c r="M245" s="1049">
        <f t="shared" si="60"/>
        <v>0</v>
      </c>
      <c r="N245" s="1231"/>
      <c r="O245" s="1231"/>
      <c r="P245" s="1231">
        <v>0</v>
      </c>
      <c r="Q245" s="1232">
        <v>0</v>
      </c>
      <c r="R245" s="1017"/>
      <c r="S245" s="800"/>
    </row>
    <row r="246" spans="1:19" ht="39" x14ac:dyDescent="0.25">
      <c r="A246" s="1542">
        <v>6</v>
      </c>
      <c r="B246" s="506" t="s">
        <v>223</v>
      </c>
      <c r="C246" s="1049">
        <f t="shared" si="58"/>
        <v>0</v>
      </c>
      <c r="D246" s="1231"/>
      <c r="E246" s="1231"/>
      <c r="F246" s="1231">
        <v>0</v>
      </c>
      <c r="G246" s="1232"/>
      <c r="H246" s="1049">
        <f t="shared" si="59"/>
        <v>0</v>
      </c>
      <c r="I246" s="1231"/>
      <c r="J246" s="1231"/>
      <c r="K246" s="1231"/>
      <c r="L246" s="1232"/>
      <c r="M246" s="1049">
        <f t="shared" si="60"/>
        <v>0</v>
      </c>
      <c r="N246" s="1231"/>
      <c r="O246" s="1231"/>
      <c r="P246" s="1231">
        <v>0</v>
      </c>
      <c r="Q246" s="1232">
        <v>0</v>
      </c>
      <c r="R246" s="1017"/>
      <c r="S246" s="800"/>
    </row>
    <row r="247" spans="1:19" ht="26.25" x14ac:dyDescent="0.25">
      <c r="A247" s="1542">
        <v>7</v>
      </c>
      <c r="B247" s="506" t="s">
        <v>224</v>
      </c>
      <c r="C247" s="1049">
        <f t="shared" si="58"/>
        <v>464.9</v>
      </c>
      <c r="D247" s="1231">
        <v>464.9</v>
      </c>
      <c r="E247" s="1231"/>
      <c r="F247" s="1231">
        <v>0</v>
      </c>
      <c r="G247" s="1232"/>
      <c r="H247" s="1049">
        <f t="shared" si="59"/>
        <v>464.9</v>
      </c>
      <c r="I247" s="1231">
        <v>464.9</v>
      </c>
      <c r="J247" s="1231"/>
      <c r="K247" s="1231"/>
      <c r="L247" s="1232"/>
      <c r="M247" s="1049">
        <f t="shared" si="60"/>
        <v>193.23</v>
      </c>
      <c r="N247" s="1231">
        <v>193.23</v>
      </c>
      <c r="O247" s="1231"/>
      <c r="P247" s="1231">
        <v>0</v>
      </c>
      <c r="Q247" s="1232">
        <v>0</v>
      </c>
      <c r="R247" s="1017"/>
      <c r="S247" s="800"/>
    </row>
    <row r="248" spans="1:19" ht="26.25" x14ac:dyDescent="0.25">
      <c r="A248" s="1542">
        <v>8</v>
      </c>
      <c r="B248" s="506" t="s">
        <v>224</v>
      </c>
      <c r="C248" s="1049">
        <f t="shared" si="58"/>
        <v>0</v>
      </c>
      <c r="D248" s="1231"/>
      <c r="E248" s="1231"/>
      <c r="F248" s="1231">
        <v>0</v>
      </c>
      <c r="G248" s="1232"/>
      <c r="H248" s="1049">
        <f t="shared" si="59"/>
        <v>0</v>
      </c>
      <c r="I248" s="1231"/>
      <c r="J248" s="1231"/>
      <c r="K248" s="1231"/>
      <c r="L248" s="1232"/>
      <c r="M248" s="1049">
        <f t="shared" si="60"/>
        <v>0</v>
      </c>
      <c r="N248" s="1231"/>
      <c r="O248" s="1231"/>
      <c r="P248" s="1231">
        <v>0</v>
      </c>
      <c r="Q248" s="1232">
        <v>0</v>
      </c>
      <c r="R248" s="1017"/>
      <c r="S248" s="800"/>
    </row>
    <row r="249" spans="1:19" x14ac:dyDescent="0.25">
      <c r="A249" s="1540"/>
      <c r="B249" s="507" t="s">
        <v>213</v>
      </c>
      <c r="C249" s="1233">
        <f>D249+E249+F249+G249</f>
        <v>0</v>
      </c>
      <c r="D249" s="1234">
        <f>SUM(D250:D257)</f>
        <v>0</v>
      </c>
      <c r="E249" s="1234">
        <f>SUM(E250:E257)</f>
        <v>0</v>
      </c>
      <c r="F249" s="1234">
        <f>SUM(F250:F257)</f>
        <v>0</v>
      </c>
      <c r="G249" s="1235">
        <f>SUM(G250:G257)</f>
        <v>0</v>
      </c>
      <c r="H249" s="1233">
        <f>I249+J249+K249+L249</f>
        <v>0</v>
      </c>
      <c r="I249" s="1234">
        <f>SUM(I250:I257)</f>
        <v>0</v>
      </c>
      <c r="J249" s="1234">
        <f>SUM(J250:J257)</f>
        <v>0</v>
      </c>
      <c r="K249" s="1234">
        <f>SUM(K250:K257)</f>
        <v>0</v>
      </c>
      <c r="L249" s="1235">
        <f>SUM(L250:L257)</f>
        <v>0</v>
      </c>
      <c r="M249" s="1233">
        <f>N249+O249+P249+Q249</f>
        <v>0</v>
      </c>
      <c r="N249" s="1234">
        <f>SUM(N250:N257)</f>
        <v>0</v>
      </c>
      <c r="O249" s="1234">
        <f>SUM(O250:O257)</f>
        <v>0</v>
      </c>
      <c r="P249" s="1234">
        <f>SUM(P250:P257)</f>
        <v>0</v>
      </c>
      <c r="Q249" s="1235">
        <f>SUM(Q250:Q257)</f>
        <v>0</v>
      </c>
      <c r="R249" s="1018"/>
      <c r="S249" s="800"/>
    </row>
    <row r="250" spans="1:19" x14ac:dyDescent="0.25">
      <c r="A250" s="1542">
        <v>1</v>
      </c>
      <c r="B250" s="505" t="s">
        <v>216</v>
      </c>
      <c r="C250" s="1049">
        <f>D250+G250</f>
        <v>0</v>
      </c>
      <c r="D250" s="1231">
        <v>0</v>
      </c>
      <c r="E250" s="1231"/>
      <c r="F250" s="1231"/>
      <c r="G250" s="1232"/>
      <c r="H250" s="1049">
        <f>I250+L250</f>
        <v>0</v>
      </c>
      <c r="I250" s="1231"/>
      <c r="J250" s="1231"/>
      <c r="K250" s="1231"/>
      <c r="L250" s="1232"/>
      <c r="M250" s="1049">
        <f>N250+Q250</f>
        <v>0</v>
      </c>
      <c r="N250" s="1231"/>
      <c r="O250" s="1231"/>
      <c r="P250" s="1231"/>
      <c r="Q250" s="1232"/>
      <c r="R250" s="1017"/>
      <c r="S250" s="800"/>
    </row>
    <row r="251" spans="1:19" x14ac:dyDescent="0.25">
      <c r="A251" s="1542">
        <v>2</v>
      </c>
      <c r="B251" s="505" t="s">
        <v>217</v>
      </c>
      <c r="C251" s="1049">
        <f>D251+E251+F251</f>
        <v>0</v>
      </c>
      <c r="D251" s="1231">
        <v>0</v>
      </c>
      <c r="E251" s="1231"/>
      <c r="F251" s="1231"/>
      <c r="G251" s="1232"/>
      <c r="H251" s="1049">
        <f>I251+J251+K251</f>
        <v>0</v>
      </c>
      <c r="I251" s="1231"/>
      <c r="J251" s="1231"/>
      <c r="K251" s="1231"/>
      <c r="L251" s="1232"/>
      <c r="M251" s="1049">
        <f>N251+O251+P251</f>
        <v>0</v>
      </c>
      <c r="N251" s="1231"/>
      <c r="O251" s="1231"/>
      <c r="P251" s="1231"/>
      <c r="Q251" s="1232"/>
      <c r="R251" s="1017"/>
      <c r="S251" s="800"/>
    </row>
    <row r="252" spans="1:19" x14ac:dyDescent="0.25">
      <c r="A252" s="1542">
        <v>3</v>
      </c>
      <c r="B252" s="505" t="s">
        <v>218</v>
      </c>
      <c r="C252" s="1049">
        <f>D252+E252+G252+F252</f>
        <v>0</v>
      </c>
      <c r="D252" s="1231">
        <v>0</v>
      </c>
      <c r="E252" s="1231"/>
      <c r="F252" s="1231"/>
      <c r="G252" s="1232"/>
      <c r="H252" s="1049">
        <f>I252+J252+L252+K252</f>
        <v>0</v>
      </c>
      <c r="I252" s="1231"/>
      <c r="J252" s="1231"/>
      <c r="K252" s="1231"/>
      <c r="L252" s="1232"/>
      <c r="M252" s="1049">
        <f>N252+O252+Q252+P252</f>
        <v>0</v>
      </c>
      <c r="N252" s="1231"/>
      <c r="O252" s="1231"/>
      <c r="P252" s="1231"/>
      <c r="Q252" s="1232"/>
      <c r="R252" s="1017"/>
      <c r="S252" s="800"/>
    </row>
    <row r="253" spans="1:19" x14ac:dyDescent="0.25">
      <c r="A253" s="1542">
        <v>4</v>
      </c>
      <c r="B253" s="505" t="s">
        <v>222</v>
      </c>
      <c r="C253" s="1049">
        <f>D253+E253+F253+G253</f>
        <v>0</v>
      </c>
      <c r="D253" s="1231">
        <v>0</v>
      </c>
      <c r="E253" s="1231"/>
      <c r="F253" s="1231"/>
      <c r="G253" s="1232"/>
      <c r="H253" s="1049">
        <f>I253+J253+K253+L253</f>
        <v>0</v>
      </c>
      <c r="I253" s="1231"/>
      <c r="J253" s="1231"/>
      <c r="K253" s="1231"/>
      <c r="L253" s="1232"/>
      <c r="M253" s="1049">
        <f>N253+O253+P253+Q253</f>
        <v>0</v>
      </c>
      <c r="N253" s="1231"/>
      <c r="O253" s="1231"/>
      <c r="P253" s="1231"/>
      <c r="Q253" s="1232"/>
      <c r="R253" s="1017"/>
      <c r="S253" s="800"/>
    </row>
    <row r="254" spans="1:19" x14ac:dyDescent="0.25">
      <c r="A254" s="1542">
        <v>5</v>
      </c>
      <c r="B254" s="506" t="s">
        <v>225</v>
      </c>
      <c r="C254" s="1049">
        <f>D254+E254+F254</f>
        <v>0</v>
      </c>
      <c r="D254" s="1231">
        <v>0</v>
      </c>
      <c r="E254" s="1231"/>
      <c r="F254" s="1231"/>
      <c r="G254" s="1232"/>
      <c r="H254" s="1049">
        <f>I254+J254+K254</f>
        <v>0</v>
      </c>
      <c r="I254" s="1231"/>
      <c r="J254" s="1231"/>
      <c r="K254" s="1231"/>
      <c r="L254" s="1232"/>
      <c r="M254" s="1049">
        <f>N254+O254+P254</f>
        <v>0</v>
      </c>
      <c r="N254" s="1231"/>
      <c r="O254" s="1231"/>
      <c r="P254" s="1231"/>
      <c r="Q254" s="1232"/>
      <c r="R254" s="1017"/>
      <c r="S254" s="800"/>
    </row>
    <row r="255" spans="1:19" ht="39" x14ac:dyDescent="0.25">
      <c r="A255" s="1542">
        <v>6</v>
      </c>
      <c r="B255" s="506" t="s">
        <v>223</v>
      </c>
      <c r="C255" s="1049">
        <f>D255+E255+F255</f>
        <v>0</v>
      </c>
      <c r="D255" s="1231">
        <v>0</v>
      </c>
      <c r="E255" s="1231"/>
      <c r="F255" s="1231"/>
      <c r="G255" s="1232"/>
      <c r="H255" s="1049">
        <f>I255+J255+K255</f>
        <v>0</v>
      </c>
      <c r="I255" s="1231"/>
      <c r="J255" s="1231"/>
      <c r="K255" s="1231"/>
      <c r="L255" s="1232"/>
      <c r="M255" s="1049">
        <f>N255+O255+P255</f>
        <v>0</v>
      </c>
      <c r="N255" s="1231"/>
      <c r="O255" s="1231"/>
      <c r="P255" s="1231"/>
      <c r="Q255" s="1232"/>
      <c r="R255" s="1017"/>
      <c r="S255" s="800"/>
    </row>
    <row r="256" spans="1:19" ht="26.25" x14ac:dyDescent="0.25">
      <c r="A256" s="1542">
        <v>7</v>
      </c>
      <c r="B256" s="506" t="s">
        <v>224</v>
      </c>
      <c r="C256" s="1049">
        <f>D256+E256+F256</f>
        <v>0</v>
      </c>
      <c r="D256" s="1231">
        <v>0</v>
      </c>
      <c r="E256" s="1231"/>
      <c r="F256" s="1231"/>
      <c r="G256" s="1232"/>
      <c r="H256" s="1049">
        <f>I256+J256+K256</f>
        <v>0</v>
      </c>
      <c r="I256" s="1231"/>
      <c r="J256" s="1231"/>
      <c r="K256" s="1231"/>
      <c r="L256" s="1232"/>
      <c r="M256" s="1049">
        <f>N256+O256+P256</f>
        <v>0</v>
      </c>
      <c r="N256" s="1231"/>
      <c r="O256" s="1231"/>
      <c r="P256" s="1231"/>
      <c r="Q256" s="1232"/>
      <c r="R256" s="1017"/>
      <c r="S256" s="800"/>
    </row>
    <row r="257" spans="1:19" ht="26.25" x14ac:dyDescent="0.25">
      <c r="A257" s="1542">
        <v>8</v>
      </c>
      <c r="B257" s="506" t="s">
        <v>224</v>
      </c>
      <c r="C257" s="1049">
        <f>D257+E257+F257+G257</f>
        <v>0</v>
      </c>
      <c r="D257" s="1231">
        <v>0</v>
      </c>
      <c r="E257" s="1231"/>
      <c r="F257" s="1231"/>
      <c r="G257" s="1232"/>
      <c r="H257" s="1049">
        <f>I257+J257+K257+L257</f>
        <v>0</v>
      </c>
      <c r="I257" s="1231"/>
      <c r="J257" s="1231"/>
      <c r="K257" s="1231"/>
      <c r="L257" s="1232"/>
      <c r="M257" s="1049">
        <f>N257+O257+P257+Q257</f>
        <v>0</v>
      </c>
      <c r="N257" s="1231"/>
      <c r="O257" s="1231"/>
      <c r="P257" s="1231"/>
      <c r="Q257" s="1232"/>
      <c r="R257" s="1017"/>
      <c r="S257" s="800"/>
    </row>
    <row r="258" spans="1:19" ht="16.5" thickBot="1" x14ac:dyDescent="0.3">
      <c r="A258" s="1014"/>
      <c r="B258" s="1010" t="s">
        <v>102</v>
      </c>
      <c r="C258" s="1404">
        <f>D258+E258+F258+G258</f>
        <v>1309.8</v>
      </c>
      <c r="D258" s="1405">
        <f>D240+D249</f>
        <v>1309.8</v>
      </c>
      <c r="E258" s="1407">
        <f>E240+E249</f>
        <v>0</v>
      </c>
      <c r="F258" s="1405">
        <f>F240+F249</f>
        <v>0</v>
      </c>
      <c r="G258" s="1406">
        <f>G240+G249</f>
        <v>0</v>
      </c>
      <c r="H258" s="1404">
        <f>I258+J258+K258+L258</f>
        <v>1309.8</v>
      </c>
      <c r="I258" s="1405">
        <f>I240+I249</f>
        <v>1309.8</v>
      </c>
      <c r="J258" s="1407">
        <f>J240+J249</f>
        <v>0</v>
      </c>
      <c r="K258" s="1405">
        <f>K240+K249</f>
        <v>0</v>
      </c>
      <c r="L258" s="1406">
        <f>L240+L249</f>
        <v>0</v>
      </c>
      <c r="M258" s="1404">
        <f>N258+O258+P258+Q258</f>
        <v>762.19</v>
      </c>
      <c r="N258" s="1405">
        <f>N240+N249</f>
        <v>762.19</v>
      </c>
      <c r="O258" s="1407">
        <f>O240+O249</f>
        <v>0</v>
      </c>
      <c r="P258" s="1405">
        <f>P240+P249</f>
        <v>0</v>
      </c>
      <c r="Q258" s="1406">
        <f>Q240+Q249</f>
        <v>0</v>
      </c>
      <c r="R258" s="1408">
        <f>M258/C258*100</f>
        <v>58.191326920140483</v>
      </c>
      <c r="S258" s="1411"/>
    </row>
    <row r="259" spans="1:19" ht="30" customHeight="1" thickBot="1" x14ac:dyDescent="0.3">
      <c r="A259" s="1849" t="s">
        <v>834</v>
      </c>
      <c r="B259" s="1850"/>
      <c r="C259" s="1850"/>
      <c r="D259" s="1850"/>
      <c r="E259" s="1850"/>
      <c r="F259" s="1850"/>
      <c r="G259" s="1850"/>
      <c r="H259" s="1850"/>
      <c r="I259" s="1850"/>
      <c r="J259" s="1850"/>
      <c r="K259" s="1850"/>
      <c r="L259" s="1850"/>
      <c r="M259" s="1850"/>
      <c r="N259" s="1850"/>
      <c r="O259" s="1850"/>
      <c r="P259" s="1850"/>
      <c r="Q259" s="1850"/>
      <c r="R259" s="1851"/>
      <c r="S259" s="1293" t="s">
        <v>364</v>
      </c>
    </row>
    <row r="260" spans="1:19" ht="35.25" customHeight="1" thickBot="1" x14ac:dyDescent="0.3">
      <c r="A260" s="1538">
        <v>1</v>
      </c>
      <c r="B260" s="1441" t="s">
        <v>835</v>
      </c>
      <c r="C260" s="1442">
        <f t="shared" ref="C260:C265" si="61">SUM(D260:G260)</f>
        <v>140</v>
      </c>
      <c r="D260" s="1443">
        <f>SUM(D261:D265)</f>
        <v>140</v>
      </c>
      <c r="E260" s="1443">
        <f>SUM(E261:E265)</f>
        <v>0</v>
      </c>
      <c r="F260" s="1443">
        <f>SUM(F261:F265)</f>
        <v>0</v>
      </c>
      <c r="G260" s="1443">
        <f>SUM(G261:G265)</f>
        <v>0</v>
      </c>
      <c r="H260" s="1442">
        <f t="shared" ref="H260:H265" si="62">SUM(I260:L260)</f>
        <v>140</v>
      </c>
      <c r="I260" s="1443">
        <f>SUM(I261:I265)</f>
        <v>140</v>
      </c>
      <c r="J260" s="1443">
        <f>SUM(J261:J265)</f>
        <v>0</v>
      </c>
      <c r="K260" s="1443">
        <f>SUM(K261:K265)</f>
        <v>0</v>
      </c>
      <c r="L260" s="1443">
        <f>SUM(L261:L265)</f>
        <v>0</v>
      </c>
      <c r="M260" s="1442">
        <f t="shared" ref="M260:M265" si="63">SUM(N260:Q260)</f>
        <v>0</v>
      </c>
      <c r="N260" s="1443">
        <f>SUM(N261:N265)</f>
        <v>0</v>
      </c>
      <c r="O260" s="1443">
        <f>SUM(O261:O265)</f>
        <v>0</v>
      </c>
      <c r="P260" s="1443">
        <f>SUM(P261:P265)</f>
        <v>0</v>
      </c>
      <c r="Q260" s="1443">
        <f>SUM(Q261:Q265)</f>
        <v>0</v>
      </c>
      <c r="R260" s="1463"/>
      <c r="S260" s="800"/>
    </row>
    <row r="261" spans="1:19" ht="39.75" customHeight="1" x14ac:dyDescent="0.25">
      <c r="A261" s="1539" t="s">
        <v>26</v>
      </c>
      <c r="B261" s="1021" t="s">
        <v>746</v>
      </c>
      <c r="C261" s="1244">
        <f t="shared" si="61"/>
        <v>0</v>
      </c>
      <c r="D261" s="1237"/>
      <c r="E261" s="1237"/>
      <c r="F261" s="1237"/>
      <c r="G261" s="1238"/>
      <c r="H261" s="1244">
        <f t="shared" si="62"/>
        <v>0</v>
      </c>
      <c r="I261" s="1237"/>
      <c r="J261" s="1237"/>
      <c r="K261" s="1237"/>
      <c r="L261" s="1238"/>
      <c r="M261" s="1244">
        <f t="shared" si="63"/>
        <v>0</v>
      </c>
      <c r="N261" s="1237"/>
      <c r="O261" s="1237"/>
      <c r="P261" s="1237"/>
      <c r="Q261" s="1238"/>
      <c r="R261" s="1022"/>
      <c r="S261" s="800"/>
    </row>
    <row r="262" spans="1:19" ht="37.5" customHeight="1" x14ac:dyDescent="0.25">
      <c r="A262" s="1540" t="s">
        <v>607</v>
      </c>
      <c r="B262" s="54" t="s">
        <v>836</v>
      </c>
      <c r="C262" s="1247">
        <f t="shared" si="61"/>
        <v>100</v>
      </c>
      <c r="D262" s="1241">
        <v>100</v>
      </c>
      <c r="E262" s="1241"/>
      <c r="F262" s="1241"/>
      <c r="G262" s="1242"/>
      <c r="H262" s="1247">
        <f t="shared" si="62"/>
        <v>100</v>
      </c>
      <c r="I262" s="1241">
        <v>100</v>
      </c>
      <c r="J262" s="1241"/>
      <c r="K262" s="1241"/>
      <c r="L262" s="1242"/>
      <c r="M262" s="1247">
        <f t="shared" si="63"/>
        <v>0</v>
      </c>
      <c r="N262" s="1241"/>
      <c r="O262" s="1241"/>
      <c r="P262" s="1241"/>
      <c r="Q262" s="1242"/>
      <c r="R262" s="1023"/>
      <c r="S262" s="800"/>
    </row>
    <row r="263" spans="1:19" ht="48.75" x14ac:dyDescent="0.25">
      <c r="A263" s="1541" t="s">
        <v>610</v>
      </c>
      <c r="B263" s="54" t="s">
        <v>747</v>
      </c>
      <c r="C263" s="1247">
        <f t="shared" si="61"/>
        <v>20</v>
      </c>
      <c r="D263" s="1241">
        <v>20</v>
      </c>
      <c r="E263" s="1241"/>
      <c r="F263" s="1241"/>
      <c r="G263" s="1242"/>
      <c r="H263" s="1247">
        <f t="shared" si="62"/>
        <v>20</v>
      </c>
      <c r="I263" s="1241">
        <v>20</v>
      </c>
      <c r="J263" s="1241"/>
      <c r="K263" s="1241"/>
      <c r="L263" s="1242"/>
      <c r="M263" s="1247">
        <f t="shared" si="63"/>
        <v>0</v>
      </c>
      <c r="N263" s="1241"/>
      <c r="O263" s="1241"/>
      <c r="P263" s="1241"/>
      <c r="Q263" s="1242"/>
      <c r="R263" s="1023"/>
      <c r="S263" s="800"/>
    </row>
    <row r="264" spans="1:19" ht="48.75" x14ac:dyDescent="0.25">
      <c r="A264" s="1540" t="s">
        <v>27</v>
      </c>
      <c r="B264" s="54" t="s">
        <v>748</v>
      </c>
      <c r="C264" s="1247">
        <f t="shared" si="61"/>
        <v>0</v>
      </c>
      <c r="D264" s="1241"/>
      <c r="E264" s="1241"/>
      <c r="F264" s="1241"/>
      <c r="G264" s="1242"/>
      <c r="H264" s="1247">
        <f t="shared" si="62"/>
        <v>0</v>
      </c>
      <c r="I264" s="1241"/>
      <c r="J264" s="1241"/>
      <c r="K264" s="1241"/>
      <c r="L264" s="1242"/>
      <c r="M264" s="1247">
        <f t="shared" si="63"/>
        <v>0</v>
      </c>
      <c r="N264" s="1241"/>
      <c r="O264" s="1241"/>
      <c r="P264" s="1241"/>
      <c r="Q264" s="1242"/>
      <c r="R264" s="1023"/>
      <c r="S264" s="800"/>
    </row>
    <row r="265" spans="1:19" ht="24.75" x14ac:dyDescent="0.25">
      <c r="A265" s="1540" t="s">
        <v>28</v>
      </c>
      <c r="B265" s="54" t="s">
        <v>258</v>
      </c>
      <c r="C265" s="1247">
        <f t="shared" si="61"/>
        <v>20</v>
      </c>
      <c r="D265" s="1241">
        <v>20</v>
      </c>
      <c r="E265" s="1241">
        <v>0</v>
      </c>
      <c r="F265" s="1241">
        <v>0</v>
      </c>
      <c r="G265" s="1242">
        <v>0</v>
      </c>
      <c r="H265" s="1247">
        <f t="shared" si="62"/>
        <v>20</v>
      </c>
      <c r="I265" s="1241">
        <v>20</v>
      </c>
      <c r="J265" s="1241">
        <v>0</v>
      </c>
      <c r="K265" s="1241">
        <v>0</v>
      </c>
      <c r="L265" s="1242">
        <v>0</v>
      </c>
      <c r="M265" s="1247">
        <f t="shared" si="63"/>
        <v>0</v>
      </c>
      <c r="N265" s="1241"/>
      <c r="O265" s="1241">
        <v>0</v>
      </c>
      <c r="P265" s="1241">
        <v>0</v>
      </c>
      <c r="Q265" s="1242">
        <v>0</v>
      </c>
      <c r="R265" s="1023"/>
      <c r="S265" s="800"/>
    </row>
    <row r="266" spans="1:19" ht="24.75" customHeight="1" thickBot="1" x14ac:dyDescent="0.3">
      <c r="A266" s="1412"/>
      <c r="B266" s="1010" t="s">
        <v>102</v>
      </c>
      <c r="C266" s="993">
        <f>D266</f>
        <v>140</v>
      </c>
      <c r="D266" s="994">
        <f>SUM(D260)</f>
        <v>140</v>
      </c>
      <c r="E266" s="994">
        <f>SUM(E260)</f>
        <v>0</v>
      </c>
      <c r="F266" s="994">
        <f>SUM(F260)</f>
        <v>0</v>
      </c>
      <c r="G266" s="994">
        <f>SUM(G260)</f>
        <v>0</v>
      </c>
      <c r="H266" s="993">
        <f>I266</f>
        <v>140</v>
      </c>
      <c r="I266" s="994">
        <f>SUM(I260)</f>
        <v>140</v>
      </c>
      <c r="J266" s="994">
        <f>SUM(J260)</f>
        <v>0</v>
      </c>
      <c r="K266" s="994">
        <f>SUM(K260)</f>
        <v>0</v>
      </c>
      <c r="L266" s="994">
        <f>SUM(L260)</f>
        <v>0</v>
      </c>
      <c r="M266" s="993">
        <f>N266</f>
        <v>0</v>
      </c>
      <c r="N266" s="994">
        <f>SUM(N260)</f>
        <v>0</v>
      </c>
      <c r="O266" s="994">
        <f>SUM(O260)</f>
        <v>0</v>
      </c>
      <c r="P266" s="994">
        <f>SUM(P260)</f>
        <v>0</v>
      </c>
      <c r="Q266" s="994">
        <f>SUM(Q260)</f>
        <v>0</v>
      </c>
      <c r="R266" s="1408">
        <f>M266/C266*100</f>
        <v>0</v>
      </c>
      <c r="S266" s="800"/>
    </row>
    <row r="267" spans="1:19" ht="30.75" customHeight="1" thickBot="1" x14ac:dyDescent="0.3">
      <c r="A267" s="1852" t="s">
        <v>855</v>
      </c>
      <c r="B267" s="1853"/>
      <c r="C267" s="1853"/>
      <c r="D267" s="1853"/>
      <c r="E267" s="1853"/>
      <c r="F267" s="1853"/>
      <c r="G267" s="1853"/>
      <c r="H267" s="1853"/>
      <c r="I267" s="1853"/>
      <c r="J267" s="1853"/>
      <c r="K267" s="1853"/>
      <c r="L267" s="1853"/>
      <c r="M267" s="1853"/>
      <c r="N267" s="1853"/>
      <c r="O267" s="1853"/>
      <c r="P267" s="1853"/>
      <c r="Q267" s="1853"/>
      <c r="R267" s="1854"/>
      <c r="S267" s="1293" t="s">
        <v>364</v>
      </c>
    </row>
    <row r="268" spans="1:19" ht="29.25" customHeight="1" x14ac:dyDescent="0.25">
      <c r="A268" s="1536">
        <v>1</v>
      </c>
      <c r="B268" s="1441" t="s">
        <v>260</v>
      </c>
      <c r="C268" s="1442">
        <f t="shared" ref="C268:C276" si="64">SUM(D268:G268)</f>
        <v>33</v>
      </c>
      <c r="D268" s="1443">
        <f>SUM(D269:D273)</f>
        <v>33</v>
      </c>
      <c r="E268" s="1443">
        <f>SUM(E269:E273)</f>
        <v>0</v>
      </c>
      <c r="F268" s="1443">
        <f>SUM(F269:F273)</f>
        <v>0</v>
      </c>
      <c r="G268" s="1443">
        <f>SUM(G269:G273)</f>
        <v>0</v>
      </c>
      <c r="H268" s="1442">
        <f>SUM(I268:L268)</f>
        <v>33.200000000000003</v>
      </c>
      <c r="I268" s="1443">
        <f>SUM(I269:I273)</f>
        <v>33.200000000000003</v>
      </c>
      <c r="J268" s="1443">
        <f>SUM(J269:J273)</f>
        <v>0</v>
      </c>
      <c r="K268" s="1443">
        <f>SUM(K269:K273)</f>
        <v>0</v>
      </c>
      <c r="L268" s="1443">
        <f>SUM(L269:L273)</f>
        <v>0</v>
      </c>
      <c r="M268" s="1442">
        <f t="shared" ref="M268:M287" si="65">SUM(N268:Q268)</f>
        <v>0</v>
      </c>
      <c r="N268" s="1443">
        <f>SUM(N269:N273)</f>
        <v>0</v>
      </c>
      <c r="O268" s="1443">
        <f>SUM(O269:O273)</f>
        <v>0</v>
      </c>
      <c r="P268" s="1443">
        <f>SUM(P269:P273)</f>
        <v>0</v>
      </c>
      <c r="Q268" s="1443">
        <f>SUM(Q269:Q273)</f>
        <v>0</v>
      </c>
      <c r="R268" s="1031"/>
      <c r="S268" s="800"/>
    </row>
    <row r="269" spans="1:19" ht="34.5" customHeight="1" x14ac:dyDescent="0.25">
      <c r="A269" s="1537" t="s">
        <v>26</v>
      </c>
      <c r="B269" s="1563" t="s">
        <v>837</v>
      </c>
      <c r="C269" s="1247">
        <f>SUM(D269:G269)</f>
        <v>0</v>
      </c>
      <c r="D269" s="1241"/>
      <c r="E269" s="1241"/>
      <c r="F269" s="1241"/>
      <c r="G269" s="1242"/>
      <c r="H269" s="1247">
        <f t="shared" ref="H269:H286" si="66">SUM(I269:L269)</f>
        <v>0</v>
      </c>
      <c r="I269" s="1241"/>
      <c r="J269" s="1241"/>
      <c r="K269" s="1241"/>
      <c r="L269" s="1242"/>
      <c r="M269" s="1247">
        <f t="shared" si="65"/>
        <v>0</v>
      </c>
      <c r="N269" s="1241"/>
      <c r="O269" s="1241"/>
      <c r="P269" s="1241"/>
      <c r="Q269" s="1242"/>
      <c r="R269" s="1032"/>
      <c r="S269" s="800"/>
    </row>
    <row r="270" spans="1:19" ht="38.25" customHeight="1" x14ac:dyDescent="0.25">
      <c r="A270" s="1537" t="s">
        <v>27</v>
      </c>
      <c r="B270" s="1564" t="s">
        <v>299</v>
      </c>
      <c r="C270" s="1247">
        <f>SUM(D270:G270)</f>
        <v>0</v>
      </c>
      <c r="D270" s="1241"/>
      <c r="E270" s="1241"/>
      <c r="F270" s="1241"/>
      <c r="G270" s="1242"/>
      <c r="H270" s="1247">
        <f t="shared" si="66"/>
        <v>0</v>
      </c>
      <c r="I270" s="1241"/>
      <c r="J270" s="1241"/>
      <c r="K270" s="1241"/>
      <c r="L270" s="1242"/>
      <c r="M270" s="1247">
        <f t="shared" si="65"/>
        <v>0</v>
      </c>
      <c r="N270" s="1241"/>
      <c r="O270" s="1241"/>
      <c r="P270" s="1241"/>
      <c r="Q270" s="1242"/>
      <c r="R270" s="1032"/>
      <c r="S270" s="800"/>
    </row>
    <row r="271" spans="1:19" ht="35.25" customHeight="1" x14ac:dyDescent="0.25">
      <c r="A271" s="1537" t="s">
        <v>29</v>
      </c>
      <c r="B271" s="1564" t="s">
        <v>681</v>
      </c>
      <c r="C271" s="1247">
        <f t="shared" si="64"/>
        <v>5</v>
      </c>
      <c r="D271" s="1241">
        <v>5</v>
      </c>
      <c r="E271" s="1241"/>
      <c r="F271" s="1241"/>
      <c r="G271" s="1242"/>
      <c r="H271" s="1247">
        <f t="shared" si="66"/>
        <v>5</v>
      </c>
      <c r="I271" s="1241">
        <v>5</v>
      </c>
      <c r="J271" s="1241"/>
      <c r="K271" s="1241"/>
      <c r="L271" s="1242"/>
      <c r="M271" s="1247">
        <f t="shared" si="65"/>
        <v>0</v>
      </c>
      <c r="N271" s="1241"/>
      <c r="O271" s="1241"/>
      <c r="P271" s="1241"/>
      <c r="Q271" s="1242"/>
      <c r="R271" s="1032"/>
      <c r="S271" s="800"/>
    </row>
    <row r="272" spans="1:19" ht="35.25" customHeight="1" x14ac:dyDescent="0.25">
      <c r="A272" s="1537" t="s">
        <v>396</v>
      </c>
      <c r="B272" s="1564" t="s">
        <v>838</v>
      </c>
      <c r="C272" s="1247">
        <f t="shared" si="64"/>
        <v>0</v>
      </c>
      <c r="D272" s="1241">
        <v>0</v>
      </c>
      <c r="E272" s="1241"/>
      <c r="F272" s="1241"/>
      <c r="G272" s="1523"/>
      <c r="H272" s="1247">
        <f t="shared" si="66"/>
        <v>0</v>
      </c>
      <c r="I272" s="1241"/>
      <c r="J272" s="1241"/>
      <c r="K272" s="1241"/>
      <c r="L272" s="1523"/>
      <c r="M272" s="1247">
        <f t="shared" si="65"/>
        <v>0</v>
      </c>
      <c r="N272" s="1241"/>
      <c r="O272" s="1241"/>
      <c r="P272" s="1241"/>
      <c r="Q272" s="1242"/>
      <c r="R272" s="1032"/>
      <c r="S272" s="800"/>
    </row>
    <row r="273" spans="1:19" ht="38.25" customHeight="1" x14ac:dyDescent="0.25">
      <c r="A273" s="1537" t="s">
        <v>526</v>
      </c>
      <c r="B273" s="1564" t="s">
        <v>261</v>
      </c>
      <c r="C273" s="1247">
        <f t="shared" si="64"/>
        <v>28</v>
      </c>
      <c r="D273" s="1206">
        <f>D274+D275+D276+D277</f>
        <v>28</v>
      </c>
      <c r="E273" s="1206">
        <f>E274+E275+E276+E277</f>
        <v>0</v>
      </c>
      <c r="F273" s="1206">
        <f>F274+F275+F276+F277</f>
        <v>0</v>
      </c>
      <c r="G273" s="1206">
        <f>G274+G275+G276+G277</f>
        <v>0</v>
      </c>
      <c r="H273" s="1247">
        <f>SUM(I273:L273)</f>
        <v>28.2</v>
      </c>
      <c r="I273" s="1206">
        <f>SUM(I274:I277)</f>
        <v>28.2</v>
      </c>
      <c r="J273" s="1206">
        <f>SUM(J274:J277)</f>
        <v>0</v>
      </c>
      <c r="K273" s="1206">
        <f>SUM(K274:K277)</f>
        <v>0</v>
      </c>
      <c r="L273" s="1206">
        <f>SUM(L274:L277)</f>
        <v>0</v>
      </c>
      <c r="M273" s="1247">
        <f t="shared" si="65"/>
        <v>0</v>
      </c>
      <c r="N273" s="1206">
        <f>SUM(N274:N277)</f>
        <v>0</v>
      </c>
      <c r="O273" s="1206">
        <f>SUM(O274:O277)</f>
        <v>0</v>
      </c>
      <c r="P273" s="1206">
        <f>SUM(P274:P277)</f>
        <v>0</v>
      </c>
      <c r="Q273" s="1207">
        <f>SUM(Q274:Q277)</f>
        <v>0</v>
      </c>
      <c r="R273" s="1032"/>
      <c r="S273" s="800"/>
    </row>
    <row r="274" spans="1:19" ht="38.25" customHeight="1" x14ac:dyDescent="0.25">
      <c r="A274" s="1537" t="s">
        <v>783</v>
      </c>
      <c r="B274" s="1564" t="s">
        <v>481</v>
      </c>
      <c r="C274" s="1247">
        <f t="shared" si="64"/>
        <v>5</v>
      </c>
      <c r="D274" s="1241">
        <v>5</v>
      </c>
      <c r="E274" s="1241"/>
      <c r="F274" s="1241"/>
      <c r="G274" s="1242"/>
      <c r="H274" s="1247">
        <f t="shared" si="66"/>
        <v>5.2</v>
      </c>
      <c r="I274" s="1241">
        <v>5.2</v>
      </c>
      <c r="J274" s="1241"/>
      <c r="K274" s="1241"/>
      <c r="L274" s="1242"/>
      <c r="M274" s="1247">
        <f>SUM(N274:Q274)</f>
        <v>0</v>
      </c>
      <c r="N274" s="1241"/>
      <c r="O274" s="1241"/>
      <c r="P274" s="1241"/>
      <c r="Q274" s="1242"/>
      <c r="R274" s="1032"/>
      <c r="S274" s="800"/>
    </row>
    <row r="275" spans="1:19" ht="39" customHeight="1" x14ac:dyDescent="0.25">
      <c r="A275" s="1537" t="s">
        <v>784</v>
      </c>
      <c r="B275" s="1564" t="s">
        <v>695</v>
      </c>
      <c r="C275" s="1247">
        <f t="shared" si="64"/>
        <v>20</v>
      </c>
      <c r="D275" s="1241">
        <v>20</v>
      </c>
      <c r="E275" s="1241"/>
      <c r="F275" s="1241"/>
      <c r="G275" s="1242"/>
      <c r="H275" s="1247">
        <f t="shared" si="66"/>
        <v>20</v>
      </c>
      <c r="I275" s="1241">
        <v>20</v>
      </c>
      <c r="J275" s="1241"/>
      <c r="K275" s="1241"/>
      <c r="L275" s="1242"/>
      <c r="M275" s="1247">
        <f t="shared" si="65"/>
        <v>0</v>
      </c>
      <c r="N275" s="1241"/>
      <c r="O275" s="1241"/>
      <c r="P275" s="1241"/>
      <c r="Q275" s="1242"/>
      <c r="R275" s="1032"/>
      <c r="S275" s="800"/>
    </row>
    <row r="276" spans="1:19" ht="36.75" customHeight="1" x14ac:dyDescent="0.25">
      <c r="A276" s="1537" t="s">
        <v>785</v>
      </c>
      <c r="B276" s="1564" t="s">
        <v>839</v>
      </c>
      <c r="C276" s="1247">
        <f t="shared" si="64"/>
        <v>0</v>
      </c>
      <c r="D276" s="1241">
        <v>0</v>
      </c>
      <c r="E276" s="1241"/>
      <c r="F276" s="1241"/>
      <c r="G276" s="1242"/>
      <c r="H276" s="1247">
        <f t="shared" si="66"/>
        <v>0</v>
      </c>
      <c r="I276" s="1241"/>
      <c r="J276" s="1241"/>
      <c r="K276" s="1241"/>
      <c r="L276" s="1242"/>
      <c r="M276" s="1247">
        <f t="shared" si="65"/>
        <v>0</v>
      </c>
      <c r="N276" s="1241"/>
      <c r="O276" s="1241"/>
      <c r="P276" s="1241"/>
      <c r="Q276" s="1242"/>
      <c r="R276" s="1032"/>
      <c r="S276" s="800"/>
    </row>
    <row r="277" spans="1:19" ht="36" x14ac:dyDescent="0.25">
      <c r="A277" s="1537" t="s">
        <v>786</v>
      </c>
      <c r="B277" s="1564" t="s">
        <v>840</v>
      </c>
      <c r="C277" s="1247">
        <f>SUM(D277:G277)</f>
        <v>3</v>
      </c>
      <c r="D277" s="1241">
        <v>3</v>
      </c>
      <c r="E277" s="1241"/>
      <c r="F277" s="1241"/>
      <c r="G277" s="1242"/>
      <c r="H277" s="1247">
        <f t="shared" si="66"/>
        <v>3</v>
      </c>
      <c r="I277" s="1241">
        <v>3</v>
      </c>
      <c r="J277" s="1241"/>
      <c r="K277" s="1241"/>
      <c r="L277" s="1242"/>
      <c r="M277" s="1247">
        <f t="shared" si="65"/>
        <v>0</v>
      </c>
      <c r="N277" s="1241"/>
      <c r="O277" s="1241"/>
      <c r="P277" s="1241"/>
      <c r="Q277" s="1242"/>
      <c r="R277" s="1032"/>
      <c r="S277" s="800"/>
    </row>
    <row r="278" spans="1:19" ht="39" customHeight="1" x14ac:dyDescent="0.25">
      <c r="A278" s="1550">
        <v>2</v>
      </c>
      <c r="B278" s="1524" t="s">
        <v>841</v>
      </c>
      <c r="C278" s="1447">
        <f t="shared" ref="C278:C287" si="67">SUM(D278:G278)</f>
        <v>3622.0999999999995</v>
      </c>
      <c r="D278" s="1434">
        <f>D279+D282</f>
        <v>3622.0999999999995</v>
      </c>
      <c r="E278" s="1434">
        <f>E279+E282</f>
        <v>0</v>
      </c>
      <c r="F278" s="1434">
        <f>F279+F282</f>
        <v>0</v>
      </c>
      <c r="G278" s="1434">
        <f>G279+G282</f>
        <v>0</v>
      </c>
      <c r="H278" s="1447">
        <f>SUM(I278:L278)</f>
        <v>3592.0999999999995</v>
      </c>
      <c r="I278" s="1434">
        <f>I279+I282</f>
        <v>3592.0999999999995</v>
      </c>
      <c r="J278" s="1434">
        <f>J279+J282</f>
        <v>0</v>
      </c>
      <c r="K278" s="1434">
        <f>K279+K282</f>
        <v>0</v>
      </c>
      <c r="L278" s="1434">
        <f>L279+L282</f>
        <v>0</v>
      </c>
      <c r="M278" s="1447">
        <f t="shared" si="65"/>
        <v>2220.6</v>
      </c>
      <c r="N278" s="1434">
        <f>N279+N282</f>
        <v>2220.6</v>
      </c>
      <c r="O278" s="1434">
        <f>O279+O282</f>
        <v>0</v>
      </c>
      <c r="P278" s="1434">
        <f>P279+P282</f>
        <v>0</v>
      </c>
      <c r="Q278" s="1434">
        <f>Q279+Q282</f>
        <v>0</v>
      </c>
      <c r="R278" s="1032"/>
      <c r="S278" s="800"/>
    </row>
    <row r="279" spans="1:19" ht="41.25" customHeight="1" x14ac:dyDescent="0.25">
      <c r="A279" s="1569" t="s">
        <v>34</v>
      </c>
      <c r="B279" s="1026" t="s">
        <v>787</v>
      </c>
      <c r="C279" s="1247">
        <f>SUM(D279:G279)</f>
        <v>2233.8999999999996</v>
      </c>
      <c r="D279" s="1241">
        <f>D280+D281</f>
        <v>2233.8999999999996</v>
      </c>
      <c r="E279" s="1241"/>
      <c r="F279" s="1241"/>
      <c r="G279" s="1242"/>
      <c r="H279" s="1247">
        <f t="shared" si="66"/>
        <v>2233.8999999999996</v>
      </c>
      <c r="I279" s="1241">
        <f>I280+I281</f>
        <v>2233.8999999999996</v>
      </c>
      <c r="J279" s="1241"/>
      <c r="K279" s="1241"/>
      <c r="L279" s="1242"/>
      <c r="M279" s="1247">
        <f t="shared" si="65"/>
        <v>1348.6999999999998</v>
      </c>
      <c r="N279" s="1241">
        <f>N280+N281</f>
        <v>1348.6999999999998</v>
      </c>
      <c r="O279" s="1241"/>
      <c r="P279" s="1241"/>
      <c r="Q279" s="1242"/>
      <c r="R279" s="1032"/>
      <c r="S279" s="800"/>
    </row>
    <row r="280" spans="1:19" ht="20.25" customHeight="1" x14ac:dyDescent="0.25">
      <c r="A280" s="1569"/>
      <c r="B280" s="1026" t="s">
        <v>856</v>
      </c>
      <c r="C280" s="1247">
        <f>SUM(D280:G280)</f>
        <v>1677.1</v>
      </c>
      <c r="D280" s="1241">
        <v>1677.1</v>
      </c>
      <c r="E280" s="1241"/>
      <c r="F280" s="1241"/>
      <c r="G280" s="1242"/>
      <c r="H280" s="1247">
        <f t="shared" si="66"/>
        <v>1677.1</v>
      </c>
      <c r="I280" s="1241">
        <v>1677.1</v>
      </c>
      <c r="J280" s="1241"/>
      <c r="K280" s="1241"/>
      <c r="L280" s="1242"/>
      <c r="M280" s="1247">
        <f t="shared" si="65"/>
        <v>994.8</v>
      </c>
      <c r="N280" s="1241">
        <v>994.8</v>
      </c>
      <c r="O280" s="1241"/>
      <c r="P280" s="1241"/>
      <c r="Q280" s="1242"/>
      <c r="R280" s="1032"/>
      <c r="S280" s="800"/>
    </row>
    <row r="281" spans="1:19" ht="18.75" customHeight="1" x14ac:dyDescent="0.25">
      <c r="A281" s="1569"/>
      <c r="B281" s="1026" t="s">
        <v>857</v>
      </c>
      <c r="C281" s="1247">
        <f>SUM(D281:G281)</f>
        <v>556.79999999999995</v>
      </c>
      <c r="D281" s="1241">
        <v>556.79999999999995</v>
      </c>
      <c r="E281" s="1241"/>
      <c r="F281" s="1241"/>
      <c r="G281" s="1242"/>
      <c r="H281" s="1247">
        <f t="shared" si="66"/>
        <v>556.79999999999995</v>
      </c>
      <c r="I281" s="1241">
        <v>556.79999999999995</v>
      </c>
      <c r="J281" s="1241"/>
      <c r="K281" s="1241"/>
      <c r="L281" s="1242"/>
      <c r="M281" s="1247">
        <f t="shared" si="65"/>
        <v>353.9</v>
      </c>
      <c r="N281" s="1241">
        <v>353.9</v>
      </c>
      <c r="O281" s="1241"/>
      <c r="P281" s="1241"/>
      <c r="Q281" s="1242"/>
      <c r="R281" s="1032"/>
      <c r="S281" s="800"/>
    </row>
    <row r="282" spans="1:19" ht="36.75" x14ac:dyDescent="0.25">
      <c r="A282" s="1569" t="s">
        <v>115</v>
      </c>
      <c r="B282" s="1026" t="s">
        <v>842</v>
      </c>
      <c r="C282" s="1247">
        <f t="shared" si="67"/>
        <v>1388.2</v>
      </c>
      <c r="D282" s="1241">
        <v>1388.2</v>
      </c>
      <c r="E282" s="1241"/>
      <c r="F282" s="1241"/>
      <c r="G282" s="1242"/>
      <c r="H282" s="1247">
        <f t="shared" si="66"/>
        <v>1358.2</v>
      </c>
      <c r="I282" s="1241">
        <v>1358.2</v>
      </c>
      <c r="J282" s="1241"/>
      <c r="K282" s="1241"/>
      <c r="L282" s="1242"/>
      <c r="M282" s="1247">
        <f t="shared" si="65"/>
        <v>871.9</v>
      </c>
      <c r="N282" s="1241">
        <v>871.9</v>
      </c>
      <c r="O282" s="1241"/>
      <c r="P282" s="1241"/>
      <c r="Q282" s="1242"/>
      <c r="R282" s="1032"/>
      <c r="S282" s="800"/>
    </row>
    <row r="283" spans="1:19" ht="24.75" x14ac:dyDescent="0.25">
      <c r="A283" s="1504">
        <v>3</v>
      </c>
      <c r="B283" s="1524" t="s">
        <v>788</v>
      </c>
      <c r="C283" s="1447">
        <f t="shared" si="67"/>
        <v>15</v>
      </c>
      <c r="D283" s="1434">
        <f>SUM(D284)</f>
        <v>15</v>
      </c>
      <c r="E283" s="1434">
        <f t="shared" ref="E283:G285" si="68">SUM(E284)</f>
        <v>0</v>
      </c>
      <c r="F283" s="1434">
        <f t="shared" si="68"/>
        <v>0</v>
      </c>
      <c r="G283" s="1435">
        <f t="shared" si="68"/>
        <v>0</v>
      </c>
      <c r="H283" s="1447">
        <f t="shared" si="66"/>
        <v>15</v>
      </c>
      <c r="I283" s="1434">
        <f>SUM(I284)</f>
        <v>15</v>
      </c>
      <c r="J283" s="1434">
        <f>SUM(J284)</f>
        <v>0</v>
      </c>
      <c r="K283" s="1434">
        <f>SUM(K284)</f>
        <v>0</v>
      </c>
      <c r="L283" s="1435">
        <f>SUM(L284)</f>
        <v>0</v>
      </c>
      <c r="M283" s="1447">
        <f t="shared" si="65"/>
        <v>15</v>
      </c>
      <c r="N283" s="1434">
        <f>SUM(N284)</f>
        <v>15</v>
      </c>
      <c r="O283" s="1434">
        <f>SUM(O284)</f>
        <v>0</v>
      </c>
      <c r="P283" s="1434">
        <f>SUM(P284)</f>
        <v>0</v>
      </c>
      <c r="Q283" s="1435">
        <f>SUM(Q284)</f>
        <v>0</v>
      </c>
      <c r="R283" s="1032"/>
      <c r="S283" s="800"/>
    </row>
    <row r="284" spans="1:19" ht="48.75" x14ac:dyDescent="0.25">
      <c r="A284" s="1569" t="s">
        <v>769</v>
      </c>
      <c r="B284" s="1026" t="s">
        <v>268</v>
      </c>
      <c r="C284" s="1247">
        <f t="shared" si="67"/>
        <v>15</v>
      </c>
      <c r="D284" s="1241">
        <v>15</v>
      </c>
      <c r="E284" s="1241"/>
      <c r="F284" s="1241"/>
      <c r="G284" s="1242"/>
      <c r="H284" s="1247">
        <f t="shared" si="66"/>
        <v>15</v>
      </c>
      <c r="I284" s="1241">
        <v>15</v>
      </c>
      <c r="J284" s="1241"/>
      <c r="K284" s="1241"/>
      <c r="L284" s="1242"/>
      <c r="M284" s="1247">
        <f t="shared" si="65"/>
        <v>15</v>
      </c>
      <c r="N284" s="1241">
        <v>15</v>
      </c>
      <c r="O284" s="1241"/>
      <c r="P284" s="1241"/>
      <c r="Q284" s="1242"/>
      <c r="R284" s="1032"/>
      <c r="S284" s="800"/>
    </row>
    <row r="285" spans="1:19" x14ac:dyDescent="0.25">
      <c r="A285" s="1570">
        <v>4</v>
      </c>
      <c r="B285" s="1567" t="s">
        <v>843</v>
      </c>
      <c r="C285" s="1447">
        <f t="shared" si="67"/>
        <v>100</v>
      </c>
      <c r="D285" s="1434">
        <f>SUM(D286)</f>
        <v>100</v>
      </c>
      <c r="E285" s="1434">
        <f t="shared" si="68"/>
        <v>0</v>
      </c>
      <c r="F285" s="1434">
        <f t="shared" si="68"/>
        <v>0</v>
      </c>
      <c r="G285" s="1435">
        <f t="shared" si="68"/>
        <v>0</v>
      </c>
      <c r="H285" s="1447">
        <f t="shared" si="66"/>
        <v>100</v>
      </c>
      <c r="I285" s="1434">
        <f>SUM(I286)</f>
        <v>100</v>
      </c>
      <c r="J285" s="1434">
        <f>SUM(J286)</f>
        <v>0</v>
      </c>
      <c r="K285" s="1434">
        <f>SUM(K286)</f>
        <v>0</v>
      </c>
      <c r="L285" s="1435">
        <f>SUM(L286)</f>
        <v>0</v>
      </c>
      <c r="M285" s="1447">
        <f t="shared" si="65"/>
        <v>0</v>
      </c>
      <c r="N285" s="1434">
        <f>SUM(N286)</f>
        <v>0</v>
      </c>
      <c r="O285" s="1434">
        <f>SUM(O286)</f>
        <v>0</v>
      </c>
      <c r="P285" s="1434">
        <f>SUM(P286)</f>
        <v>0</v>
      </c>
      <c r="Q285" s="1435">
        <f>SUM(Q286)</f>
        <v>0</v>
      </c>
      <c r="R285" s="1568"/>
      <c r="S285" s="800"/>
    </row>
    <row r="286" spans="1:19" ht="36.75" x14ac:dyDescent="0.25">
      <c r="A286" s="1571" t="s">
        <v>790</v>
      </c>
      <c r="B286" s="1565" t="s">
        <v>844</v>
      </c>
      <c r="C286" s="1247">
        <f t="shared" si="67"/>
        <v>100</v>
      </c>
      <c r="D286" s="1241">
        <v>100</v>
      </c>
      <c r="E286" s="1241"/>
      <c r="F286" s="1241"/>
      <c r="G286" s="1242"/>
      <c r="H286" s="1247">
        <f t="shared" si="66"/>
        <v>100</v>
      </c>
      <c r="I286" s="1241">
        <v>100</v>
      </c>
      <c r="J286" s="1241"/>
      <c r="K286" s="1241"/>
      <c r="L286" s="1242"/>
      <c r="M286" s="1247">
        <f t="shared" si="65"/>
        <v>0</v>
      </c>
      <c r="N286" s="1241"/>
      <c r="O286" s="1241"/>
      <c r="P286" s="1241"/>
      <c r="Q286" s="1242"/>
      <c r="R286" s="1566"/>
      <c r="S286" s="800"/>
    </row>
    <row r="287" spans="1:19" ht="25.5" customHeight="1" thickBot="1" x14ac:dyDescent="0.3">
      <c r="A287" s="1014"/>
      <c r="B287" s="907" t="s">
        <v>102</v>
      </c>
      <c r="C287" s="1028">
        <f t="shared" si="67"/>
        <v>3770.0999999999995</v>
      </c>
      <c r="D287" s="994">
        <f>D268+D278+D283+D285</f>
        <v>3770.0999999999995</v>
      </c>
      <c r="E287" s="994">
        <f>E268+E278+E283+E285</f>
        <v>0</v>
      </c>
      <c r="F287" s="994">
        <f>F268+F278+F283+F285</f>
        <v>0</v>
      </c>
      <c r="G287" s="994">
        <f>G268+G278+G283+G285</f>
        <v>0</v>
      </c>
      <c r="H287" s="1028">
        <f>SUM(I287:L287)</f>
        <v>3740.2999999999993</v>
      </c>
      <c r="I287" s="994">
        <f>I268+I278+I283+I285</f>
        <v>3740.2999999999993</v>
      </c>
      <c r="J287" s="994">
        <f>J268+J278+J283+J285</f>
        <v>0</v>
      </c>
      <c r="K287" s="994">
        <f>K268+K278+K283+K285</f>
        <v>0</v>
      </c>
      <c r="L287" s="994">
        <f>L268+L278+L283+L285</f>
        <v>0</v>
      </c>
      <c r="M287" s="1028">
        <f t="shared" si="65"/>
        <v>2235.6</v>
      </c>
      <c r="N287" s="994">
        <f>N268+N278+N283+N285</f>
        <v>2235.6</v>
      </c>
      <c r="O287" s="994">
        <f>O268+O278+O283+O285</f>
        <v>0</v>
      </c>
      <c r="P287" s="994">
        <f>P268+P278+P283+P285</f>
        <v>0</v>
      </c>
      <c r="Q287" s="994">
        <f>Q268+Q278+Q283+Q285</f>
        <v>0</v>
      </c>
      <c r="R287" s="1019"/>
      <c r="S287" s="800"/>
    </row>
    <row r="288" spans="1:19" ht="29.25" customHeight="1" thickBot="1" x14ac:dyDescent="0.3">
      <c r="A288" s="1849" t="s">
        <v>487</v>
      </c>
      <c r="B288" s="1850"/>
      <c r="C288" s="1850"/>
      <c r="D288" s="1850"/>
      <c r="E288" s="1850"/>
      <c r="F288" s="1850"/>
      <c r="G288" s="1850"/>
      <c r="H288" s="1850"/>
      <c r="I288" s="1850"/>
      <c r="J288" s="1850"/>
      <c r="K288" s="1850"/>
      <c r="L288" s="1850"/>
      <c r="M288" s="1850"/>
      <c r="N288" s="1850"/>
      <c r="O288" s="1850"/>
      <c r="P288" s="1850"/>
      <c r="Q288" s="1850"/>
      <c r="R288" s="1851"/>
      <c r="S288" s="1293" t="s">
        <v>364</v>
      </c>
    </row>
    <row r="289" spans="1:19" x14ac:dyDescent="0.25">
      <c r="A289" s="1033">
        <v>1</v>
      </c>
      <c r="B289" s="936" t="s">
        <v>488</v>
      </c>
      <c r="C289" s="1236">
        <f>D289+E289+F289</f>
        <v>10843.35</v>
      </c>
      <c r="D289" s="1237">
        <v>653.25</v>
      </c>
      <c r="E289" s="1237">
        <v>203.86</v>
      </c>
      <c r="F289" s="1237">
        <v>9986.24</v>
      </c>
      <c r="G289" s="1238">
        <v>0</v>
      </c>
      <c r="H289" s="1236">
        <f>I289+J289+K289</f>
        <v>10846.35</v>
      </c>
      <c r="I289" s="1237">
        <v>653.25</v>
      </c>
      <c r="J289" s="1237">
        <v>203.86</v>
      </c>
      <c r="K289" s="1237">
        <v>9989.24</v>
      </c>
      <c r="L289" s="1238">
        <v>0</v>
      </c>
      <c r="M289" s="1236">
        <f>N289+O289+P289</f>
        <v>10843.35</v>
      </c>
      <c r="N289" s="1237">
        <v>653.25</v>
      </c>
      <c r="O289" s="1237">
        <v>203.86</v>
      </c>
      <c r="P289" s="1237">
        <v>9986.24</v>
      </c>
      <c r="Q289" s="1238">
        <v>0</v>
      </c>
      <c r="R289" s="1035"/>
      <c r="S289" s="800"/>
    </row>
    <row r="290" spans="1:19" ht="24.75" x14ac:dyDescent="0.25">
      <c r="A290" s="876">
        <v>2</v>
      </c>
      <c r="B290" s="888" t="s">
        <v>489</v>
      </c>
      <c r="C290" s="1240">
        <f>D290+E290+F290</f>
        <v>11962.369999999999</v>
      </c>
      <c r="D290" s="1241">
        <v>720.46</v>
      </c>
      <c r="E290" s="1241">
        <v>224.84</v>
      </c>
      <c r="F290" s="1241">
        <v>11017.07</v>
      </c>
      <c r="G290" s="1242">
        <v>0</v>
      </c>
      <c r="H290" s="1240">
        <f>I290+J290+K290</f>
        <v>11962.369999999999</v>
      </c>
      <c r="I290" s="1241">
        <v>720.46</v>
      </c>
      <c r="J290" s="1241">
        <v>224.84</v>
      </c>
      <c r="K290" s="1241">
        <v>11017.07</v>
      </c>
      <c r="L290" s="1242">
        <v>0</v>
      </c>
      <c r="M290" s="1240">
        <f>N290+O290+P290</f>
        <v>11962.369999999999</v>
      </c>
      <c r="N290" s="1241">
        <v>720.46</v>
      </c>
      <c r="O290" s="1241">
        <v>224.84</v>
      </c>
      <c r="P290" s="1241">
        <v>11017.07</v>
      </c>
      <c r="Q290" s="1242">
        <v>0</v>
      </c>
      <c r="R290" s="1017"/>
      <c r="S290" s="800"/>
    </row>
    <row r="291" spans="1:19" ht="24.75" x14ac:dyDescent="0.25">
      <c r="A291" s="1608">
        <v>3</v>
      </c>
      <c r="B291" s="1609" t="s">
        <v>865</v>
      </c>
      <c r="C291" s="1240">
        <f>D291+E291+F291</f>
        <v>1556.51</v>
      </c>
      <c r="D291" s="1610">
        <v>60.82</v>
      </c>
      <c r="E291" s="1610">
        <v>1495.69</v>
      </c>
      <c r="F291" s="1610"/>
      <c r="G291" s="1611"/>
      <c r="H291" s="1240">
        <f>I291+J291+K291</f>
        <v>1556.51</v>
      </c>
      <c r="I291" s="1610">
        <v>60.82</v>
      </c>
      <c r="J291" s="1610">
        <v>1495.69</v>
      </c>
      <c r="K291" s="1610"/>
      <c r="L291" s="1611"/>
      <c r="M291" s="1240">
        <f>N291+O291+P291</f>
        <v>0</v>
      </c>
      <c r="N291" s="1610"/>
      <c r="O291" s="1610"/>
      <c r="P291" s="1610"/>
      <c r="Q291" s="1611"/>
      <c r="R291" s="1612"/>
      <c r="S291" s="800"/>
    </row>
    <row r="292" spans="1:19" ht="25.5" customHeight="1" thickBot="1" x14ac:dyDescent="0.3">
      <c r="A292" s="1014"/>
      <c r="B292" s="1034" t="s">
        <v>102</v>
      </c>
      <c r="C292" s="993">
        <f>SUM(D292:G292)</f>
        <v>24362.229999999996</v>
      </c>
      <c r="D292" s="994">
        <f>D289+D290+D291</f>
        <v>1434.53</v>
      </c>
      <c r="E292" s="994">
        <f>E289+E290+E291</f>
        <v>1924.39</v>
      </c>
      <c r="F292" s="994">
        <f>F289+F290+F291</f>
        <v>21003.309999999998</v>
      </c>
      <c r="G292" s="994">
        <f>G289+G290+G291</f>
        <v>0</v>
      </c>
      <c r="H292" s="993">
        <f>SUM(I292:L292)</f>
        <v>24365.229999999996</v>
      </c>
      <c r="I292" s="994">
        <f>I289+I290+I291</f>
        <v>1434.53</v>
      </c>
      <c r="J292" s="994">
        <f>J289+J290+J291</f>
        <v>1924.39</v>
      </c>
      <c r="K292" s="994">
        <f>K289+K290+K291</f>
        <v>21006.309999999998</v>
      </c>
      <c r="L292" s="994">
        <f>L289+L290+L291</f>
        <v>0</v>
      </c>
      <c r="M292" s="993">
        <f>SUM(N292:Q292)</f>
        <v>22805.719999999998</v>
      </c>
      <c r="N292" s="994">
        <f>N289+N290+N291</f>
        <v>1373.71</v>
      </c>
      <c r="O292" s="994">
        <f>O289+O290+O291</f>
        <v>428.70000000000005</v>
      </c>
      <c r="P292" s="994">
        <f>P289+P290+P291</f>
        <v>21003.309999999998</v>
      </c>
      <c r="Q292" s="994">
        <f>Q289+Q290+Q291</f>
        <v>0</v>
      </c>
      <c r="R292" s="1019"/>
      <c r="S292" s="800"/>
    </row>
    <row r="293" spans="1:19" ht="30" customHeight="1" thickBot="1" x14ac:dyDescent="0.3">
      <c r="A293" s="1855" t="s">
        <v>782</v>
      </c>
      <c r="B293" s="1856"/>
      <c r="C293" s="1856"/>
      <c r="D293" s="1856"/>
      <c r="E293" s="1856"/>
      <c r="F293" s="1856"/>
      <c r="G293" s="1856"/>
      <c r="H293" s="1856"/>
      <c r="I293" s="1856"/>
      <c r="J293" s="1856"/>
      <c r="K293" s="1856"/>
      <c r="L293" s="1856"/>
      <c r="M293" s="1856"/>
      <c r="N293" s="1856"/>
      <c r="O293" s="1856"/>
      <c r="P293" s="1856"/>
      <c r="Q293" s="1856"/>
      <c r="R293" s="1857"/>
      <c r="S293" s="1293" t="s">
        <v>364</v>
      </c>
    </row>
    <row r="294" spans="1:19" ht="48.75" x14ac:dyDescent="0.25">
      <c r="A294" s="1535">
        <v>1</v>
      </c>
      <c r="B294" s="1037" t="s">
        <v>287</v>
      </c>
      <c r="C294" s="1244">
        <f>SUM(D294:G294)</f>
        <v>0</v>
      </c>
      <c r="D294" s="1248">
        <v>0</v>
      </c>
      <c r="E294" s="1248">
        <v>0</v>
      </c>
      <c r="F294" s="1248">
        <v>0</v>
      </c>
      <c r="G294" s="1249">
        <v>0</v>
      </c>
      <c r="H294" s="1244">
        <f>SUM(I294:L294)</f>
        <v>0</v>
      </c>
      <c r="I294" s="1248">
        <v>0</v>
      </c>
      <c r="J294" s="1248">
        <v>0</v>
      </c>
      <c r="K294" s="1248">
        <v>0</v>
      </c>
      <c r="L294" s="1249">
        <v>0</v>
      </c>
      <c r="M294" s="1244">
        <f>SUM(N294:Q294)</f>
        <v>0</v>
      </c>
      <c r="N294" s="1248">
        <v>0</v>
      </c>
      <c r="O294" s="1248">
        <v>0</v>
      </c>
      <c r="P294" s="1248">
        <v>0</v>
      </c>
      <c r="Q294" s="1249">
        <v>0</v>
      </c>
      <c r="R294" s="1039"/>
      <c r="S294" s="1522"/>
    </row>
    <row r="295" spans="1:19" ht="60.75" x14ac:dyDescent="0.25">
      <c r="A295" s="75">
        <v>2</v>
      </c>
      <c r="B295" s="1038" t="s">
        <v>288</v>
      </c>
      <c r="C295" s="1247">
        <f>SUM(D295:G295)</f>
        <v>1014.8600000000001</v>
      </c>
      <c r="D295" s="1211">
        <v>92.26</v>
      </c>
      <c r="E295" s="1211">
        <v>83.03</v>
      </c>
      <c r="F295" s="1211">
        <v>0</v>
      </c>
      <c r="G295" s="1212">
        <v>839.57</v>
      </c>
      <c r="H295" s="1247">
        <f>SUM(I295:L295)</f>
        <v>625.19327999999996</v>
      </c>
      <c r="I295" s="1211">
        <v>61.188600000000001</v>
      </c>
      <c r="J295" s="1211">
        <v>56.735550000000003</v>
      </c>
      <c r="K295" s="1211">
        <v>507.26913000000002</v>
      </c>
      <c r="L295" s="1212">
        <v>0</v>
      </c>
      <c r="M295" s="1247">
        <f>SUM(N295:Q295)</f>
        <v>0</v>
      </c>
      <c r="N295" s="1211">
        <v>0</v>
      </c>
      <c r="O295" s="1211">
        <v>0</v>
      </c>
      <c r="P295" s="1211">
        <v>0</v>
      </c>
      <c r="Q295" s="1212">
        <v>0</v>
      </c>
      <c r="R295" s="1040"/>
      <c r="S295" s="800"/>
    </row>
    <row r="296" spans="1:19" ht="23.25" customHeight="1" thickBot="1" x14ac:dyDescent="0.3">
      <c r="A296" s="1014"/>
      <c r="B296" s="1015" t="s">
        <v>102</v>
      </c>
      <c r="C296" s="993">
        <f>SUM(D296:G296)</f>
        <v>1014.8600000000001</v>
      </c>
      <c r="D296" s="994">
        <f>SUM(D294:D295)</f>
        <v>92.26</v>
      </c>
      <c r="E296" s="994">
        <f>SUM(E294:E295)</f>
        <v>83.03</v>
      </c>
      <c r="F296" s="994">
        <f>SUM(F294:F295)</f>
        <v>0</v>
      </c>
      <c r="G296" s="995">
        <f>SUM(G294:G295)</f>
        <v>839.57</v>
      </c>
      <c r="H296" s="993">
        <f>SUM(I296:L296)</f>
        <v>625.19327999999996</v>
      </c>
      <c r="I296" s="994">
        <f>SUM(I294:I295)</f>
        <v>61.188600000000001</v>
      </c>
      <c r="J296" s="994">
        <f>SUM(J294:J295)</f>
        <v>56.735550000000003</v>
      </c>
      <c r="K296" s="994">
        <f>SUM(K294:K295)</f>
        <v>507.26913000000002</v>
      </c>
      <c r="L296" s="995">
        <f>SUM(L294:L295)</f>
        <v>0</v>
      </c>
      <c r="M296" s="993">
        <f>SUM(N296:Q296)</f>
        <v>0</v>
      </c>
      <c r="N296" s="994">
        <f>SUM(N294:N295)</f>
        <v>0</v>
      </c>
      <c r="O296" s="994">
        <f>SUM(O294:O295)</f>
        <v>0</v>
      </c>
      <c r="P296" s="994">
        <f>SUM(P294:P295)</f>
        <v>0</v>
      </c>
      <c r="Q296" s="995">
        <f>SUM(Q294:Q295)</f>
        <v>0</v>
      </c>
      <c r="R296" s="1019"/>
      <c r="S296" s="800"/>
    </row>
    <row r="297" spans="1:19" ht="36.75" customHeight="1" thickBot="1" x14ac:dyDescent="0.35">
      <c r="A297" s="1837" t="s">
        <v>363</v>
      </c>
      <c r="B297" s="1838"/>
      <c r="C297" s="1838"/>
      <c r="D297" s="1838"/>
      <c r="E297" s="1838"/>
      <c r="F297" s="1838"/>
      <c r="G297" s="1838"/>
      <c r="H297" s="1838"/>
      <c r="I297" s="1838"/>
      <c r="J297" s="1838"/>
      <c r="K297" s="1838"/>
      <c r="L297" s="1838"/>
      <c r="M297" s="1838"/>
      <c r="N297" s="1838"/>
      <c r="O297" s="1838"/>
      <c r="P297" s="1838"/>
      <c r="Q297" s="1838"/>
      <c r="R297" s="1839"/>
      <c r="S297" s="1293" t="s">
        <v>364</v>
      </c>
    </row>
    <row r="298" spans="1:19" ht="49.5" x14ac:dyDescent="0.3">
      <c r="A298" s="1525" t="s">
        <v>26</v>
      </c>
      <c r="B298" s="1021" t="s">
        <v>490</v>
      </c>
      <c r="C298" s="1527">
        <v>0</v>
      </c>
      <c r="D298" s="1251">
        <v>0</v>
      </c>
      <c r="E298" s="1251"/>
      <c r="F298" s="1251"/>
      <c r="G298" s="1252"/>
      <c r="H298" s="1527">
        <v>0</v>
      </c>
      <c r="I298" s="1251"/>
      <c r="J298" s="1251"/>
      <c r="K298" s="1251"/>
      <c r="L298" s="1252"/>
      <c r="M298" s="1527">
        <v>0</v>
      </c>
      <c r="N298" s="1251">
        <v>0</v>
      </c>
      <c r="O298" s="1251"/>
      <c r="P298" s="1251"/>
      <c r="Q298" s="1252"/>
      <c r="R298" s="1043"/>
      <c r="S298" s="800"/>
    </row>
    <row r="299" spans="1:19" ht="85.5" x14ac:dyDescent="0.3">
      <c r="A299" s="1526" t="s">
        <v>27</v>
      </c>
      <c r="B299" s="1042" t="s">
        <v>791</v>
      </c>
      <c r="C299" s="1198">
        <f>SUM(D299:G299)</f>
        <v>40</v>
      </c>
      <c r="D299" s="1145">
        <v>40</v>
      </c>
      <c r="E299" s="1145"/>
      <c r="F299" s="1145"/>
      <c r="G299" s="1253"/>
      <c r="H299" s="1198">
        <f>SUM(I299:L299)</f>
        <v>40</v>
      </c>
      <c r="I299" s="1145">
        <v>40</v>
      </c>
      <c r="J299" s="1145"/>
      <c r="K299" s="1145"/>
      <c r="L299" s="1253"/>
      <c r="M299" s="1198">
        <f>SUM(N299:Q299)</f>
        <v>0</v>
      </c>
      <c r="N299" s="1145">
        <v>0</v>
      </c>
      <c r="O299" s="1145"/>
      <c r="P299" s="1145"/>
      <c r="Q299" s="1253"/>
      <c r="R299" s="1044"/>
      <c r="S299" s="800"/>
    </row>
    <row r="300" spans="1:19" ht="37.5" x14ac:dyDescent="0.3">
      <c r="A300" s="1271" t="s">
        <v>28</v>
      </c>
      <c r="B300" s="54" t="s">
        <v>491</v>
      </c>
      <c r="C300" s="1198">
        <v>0</v>
      </c>
      <c r="D300" s="1145">
        <v>0</v>
      </c>
      <c r="E300" s="1145"/>
      <c r="F300" s="1145"/>
      <c r="G300" s="1253"/>
      <c r="H300" s="1198">
        <v>0</v>
      </c>
      <c r="I300" s="1145"/>
      <c r="J300" s="1145"/>
      <c r="K300" s="1145"/>
      <c r="L300" s="1253"/>
      <c r="M300" s="1198">
        <v>0</v>
      </c>
      <c r="N300" s="1145">
        <v>0</v>
      </c>
      <c r="O300" s="1145"/>
      <c r="P300" s="1145"/>
      <c r="Q300" s="1253"/>
      <c r="R300" s="1044"/>
      <c r="S300" s="800"/>
    </row>
    <row r="301" spans="1:19" ht="36" x14ac:dyDescent="0.3">
      <c r="A301" s="1271" t="s">
        <v>29</v>
      </c>
      <c r="B301" s="188" t="s">
        <v>492</v>
      </c>
      <c r="C301" s="1198">
        <v>0</v>
      </c>
      <c r="D301" s="1145">
        <v>0</v>
      </c>
      <c r="E301" s="1145"/>
      <c r="F301" s="1145"/>
      <c r="G301" s="1253"/>
      <c r="H301" s="1198">
        <v>0</v>
      </c>
      <c r="I301" s="1145"/>
      <c r="J301" s="1145"/>
      <c r="K301" s="1145"/>
      <c r="L301" s="1253"/>
      <c r="M301" s="1198">
        <v>0</v>
      </c>
      <c r="N301" s="1145">
        <v>0</v>
      </c>
      <c r="O301" s="1145"/>
      <c r="P301" s="1145"/>
      <c r="Q301" s="1253"/>
      <c r="R301" s="1044"/>
      <c r="S301" s="800"/>
    </row>
    <row r="302" spans="1:19" ht="61.5" x14ac:dyDescent="0.3">
      <c r="A302" s="1271" t="s">
        <v>30</v>
      </c>
      <c r="B302" s="54" t="s">
        <v>493</v>
      </c>
      <c r="C302" s="1198">
        <v>0</v>
      </c>
      <c r="D302" s="1145">
        <v>0</v>
      </c>
      <c r="E302" s="1145"/>
      <c r="F302" s="1145"/>
      <c r="G302" s="1253"/>
      <c r="H302" s="1198">
        <v>0</v>
      </c>
      <c r="I302" s="1145"/>
      <c r="J302" s="1145"/>
      <c r="K302" s="1145"/>
      <c r="L302" s="1253"/>
      <c r="M302" s="1198">
        <v>0</v>
      </c>
      <c r="N302" s="1145">
        <v>0</v>
      </c>
      <c r="O302" s="1145"/>
      <c r="P302" s="1145"/>
      <c r="Q302" s="1253"/>
      <c r="R302" s="1044"/>
      <c r="S302" s="800"/>
    </row>
    <row r="303" spans="1:19" ht="37.5" x14ac:dyDescent="0.3">
      <c r="A303" s="1271" t="s">
        <v>495</v>
      </c>
      <c r="B303" s="54" t="s">
        <v>494</v>
      </c>
      <c r="C303" s="1198">
        <v>0</v>
      </c>
      <c r="D303" s="1145">
        <v>0</v>
      </c>
      <c r="E303" s="1145"/>
      <c r="F303" s="1145"/>
      <c r="G303" s="1253"/>
      <c r="H303" s="1198">
        <v>0</v>
      </c>
      <c r="I303" s="1145"/>
      <c r="J303" s="1145"/>
      <c r="K303" s="1145"/>
      <c r="L303" s="1253"/>
      <c r="M303" s="1198">
        <v>0</v>
      </c>
      <c r="N303" s="1145">
        <v>0</v>
      </c>
      <c r="O303" s="1145"/>
      <c r="P303" s="1145"/>
      <c r="Q303" s="1253"/>
      <c r="R303" s="1044"/>
      <c r="S303" s="800"/>
    </row>
    <row r="304" spans="1:19" ht="27.75" customHeight="1" thickBot="1" x14ac:dyDescent="0.3">
      <c r="A304" s="1014"/>
      <c r="B304" s="1010" t="s">
        <v>102</v>
      </c>
      <c r="C304" s="993">
        <f>SUM(D304:G304)</f>
        <v>40</v>
      </c>
      <c r="D304" s="994">
        <f>SUM(D298:D303)</f>
        <v>40</v>
      </c>
      <c r="E304" s="994">
        <f t="shared" ref="E304:K304" si="69">SUM(E298:E303)</f>
        <v>0</v>
      </c>
      <c r="F304" s="994">
        <f t="shared" si="69"/>
        <v>0</v>
      </c>
      <c r="G304" s="995">
        <f t="shared" si="69"/>
        <v>0</v>
      </c>
      <c r="H304" s="993">
        <f>SUM(I304:L304)</f>
        <v>40</v>
      </c>
      <c r="I304" s="994">
        <f t="shared" si="69"/>
        <v>40</v>
      </c>
      <c r="J304" s="994">
        <f t="shared" si="69"/>
        <v>0</v>
      </c>
      <c r="K304" s="994">
        <f t="shared" si="69"/>
        <v>0</v>
      </c>
      <c r="L304" s="995">
        <f>SUM(L298:L303)</f>
        <v>0</v>
      </c>
      <c r="M304" s="993">
        <f>SUM(N304:Q304)</f>
        <v>0</v>
      </c>
      <c r="N304" s="994">
        <f>SUM(N298:N303)</f>
        <v>0</v>
      </c>
      <c r="O304" s="994">
        <f>SUM(O298:O303)</f>
        <v>0</v>
      </c>
      <c r="P304" s="994">
        <f>SUM(P298:P303)</f>
        <v>0</v>
      </c>
      <c r="Q304" s="995">
        <f>SUM(Q298:Q303)</f>
        <v>0</v>
      </c>
      <c r="R304" s="1408"/>
      <c r="S304" s="800"/>
    </row>
    <row r="305" spans="1:19" ht="41.25" customHeight="1" thickBot="1" x14ac:dyDescent="0.35">
      <c r="A305" s="1837" t="s">
        <v>858</v>
      </c>
      <c r="B305" s="1838"/>
      <c r="C305" s="1838"/>
      <c r="D305" s="1838"/>
      <c r="E305" s="1838"/>
      <c r="F305" s="1838"/>
      <c r="G305" s="1838"/>
      <c r="H305" s="1838"/>
      <c r="I305" s="1838"/>
      <c r="J305" s="1838"/>
      <c r="K305" s="1838"/>
      <c r="L305" s="1838"/>
      <c r="M305" s="1838"/>
      <c r="N305" s="1838"/>
      <c r="O305" s="1838"/>
      <c r="P305" s="1838"/>
      <c r="Q305" s="1838"/>
      <c r="R305" s="1839"/>
      <c r="S305" s="1293" t="s">
        <v>364</v>
      </c>
    </row>
    <row r="306" spans="1:19" ht="48.75" x14ac:dyDescent="0.25">
      <c r="A306" s="1330" t="s">
        <v>26</v>
      </c>
      <c r="B306" s="1021" t="s">
        <v>496</v>
      </c>
      <c r="C306" s="1236">
        <f t="shared" ref="C306:C312" si="70">SUM(D306:G306)</f>
        <v>0</v>
      </c>
      <c r="D306" s="1248">
        <v>0</v>
      </c>
      <c r="E306" s="1248"/>
      <c r="F306" s="1248"/>
      <c r="G306" s="1249"/>
      <c r="H306" s="1236">
        <f t="shared" ref="H306:H312" si="71">SUM(I306:L306)</f>
        <v>0</v>
      </c>
      <c r="I306" s="1254"/>
      <c r="J306" s="1254"/>
      <c r="K306" s="1254"/>
      <c r="L306" s="1249"/>
      <c r="M306" s="1236">
        <f t="shared" ref="M306:M312" si="72">SUM(N306:Q306)</f>
        <v>0</v>
      </c>
      <c r="N306" s="1248"/>
      <c r="O306" s="1248"/>
      <c r="P306" s="1248"/>
      <c r="Q306" s="1249"/>
      <c r="R306" s="1039"/>
      <c r="S306" s="800"/>
    </row>
    <row r="307" spans="1:19" ht="24.75" x14ac:dyDescent="0.25">
      <c r="A307" s="981" t="s">
        <v>27</v>
      </c>
      <c r="B307" s="1042" t="s">
        <v>357</v>
      </c>
      <c r="C307" s="1240">
        <f t="shared" si="70"/>
        <v>10</v>
      </c>
      <c r="D307" s="1211">
        <v>10</v>
      </c>
      <c r="E307" s="1211"/>
      <c r="F307" s="1211"/>
      <c r="G307" s="1212"/>
      <c r="H307" s="1240">
        <f t="shared" si="71"/>
        <v>10</v>
      </c>
      <c r="I307" s="1188">
        <v>10</v>
      </c>
      <c r="J307" s="1188"/>
      <c r="K307" s="1188"/>
      <c r="L307" s="1212"/>
      <c r="M307" s="1240">
        <f t="shared" si="72"/>
        <v>0</v>
      </c>
      <c r="N307" s="1211"/>
      <c r="O307" s="1211"/>
      <c r="P307" s="1211"/>
      <c r="Q307" s="1212"/>
      <c r="R307" s="1040"/>
      <c r="S307" s="800"/>
    </row>
    <row r="308" spans="1:19" ht="24.75" x14ac:dyDescent="0.25">
      <c r="A308" s="981" t="s">
        <v>28</v>
      </c>
      <c r="B308" s="54" t="s">
        <v>497</v>
      </c>
      <c r="C308" s="1240">
        <f t="shared" si="70"/>
        <v>10</v>
      </c>
      <c r="D308" s="1211">
        <v>10</v>
      </c>
      <c r="E308" s="1211"/>
      <c r="F308" s="1211"/>
      <c r="G308" s="1212"/>
      <c r="H308" s="1240">
        <f t="shared" si="71"/>
        <v>10</v>
      </c>
      <c r="I308" s="1188">
        <v>10</v>
      </c>
      <c r="J308" s="1188"/>
      <c r="K308" s="1188"/>
      <c r="L308" s="1212"/>
      <c r="M308" s="1240">
        <f t="shared" si="72"/>
        <v>0</v>
      </c>
      <c r="N308" s="1211"/>
      <c r="O308" s="1211"/>
      <c r="P308" s="1211"/>
      <c r="Q308" s="1212"/>
      <c r="R308" s="1040"/>
      <c r="S308" s="800"/>
    </row>
    <row r="309" spans="1:19" ht="36.75" x14ac:dyDescent="0.25">
      <c r="A309" s="981" t="s">
        <v>29</v>
      </c>
      <c r="B309" s="54" t="s">
        <v>847</v>
      </c>
      <c r="C309" s="1240">
        <f t="shared" si="70"/>
        <v>17.100000000000001</v>
      </c>
      <c r="D309" s="1211">
        <v>17.100000000000001</v>
      </c>
      <c r="E309" s="1211"/>
      <c r="F309" s="1211"/>
      <c r="G309" s="1212"/>
      <c r="H309" s="1240">
        <f t="shared" si="71"/>
        <v>17.100000000000001</v>
      </c>
      <c r="I309" s="1188">
        <v>17.100000000000001</v>
      </c>
      <c r="J309" s="1188"/>
      <c r="K309" s="1188"/>
      <c r="L309" s="1212"/>
      <c r="M309" s="1240">
        <f t="shared" si="72"/>
        <v>13.1</v>
      </c>
      <c r="N309" s="1211">
        <v>13.1</v>
      </c>
      <c r="O309" s="1211"/>
      <c r="P309" s="1211"/>
      <c r="Q309" s="1212"/>
      <c r="R309" s="1040"/>
      <c r="S309" s="800"/>
    </row>
    <row r="310" spans="1:19" ht="36.75" x14ac:dyDescent="0.25">
      <c r="A310" s="981" t="s">
        <v>30</v>
      </c>
      <c r="B310" s="1042" t="s">
        <v>187</v>
      </c>
      <c r="C310" s="1240">
        <f t="shared" si="70"/>
        <v>40</v>
      </c>
      <c r="D310" s="1211">
        <v>40</v>
      </c>
      <c r="E310" s="1211"/>
      <c r="F310" s="1211"/>
      <c r="G310" s="1212"/>
      <c r="H310" s="1240">
        <f t="shared" si="71"/>
        <v>40</v>
      </c>
      <c r="I310" s="1188">
        <v>40</v>
      </c>
      <c r="J310" s="1188"/>
      <c r="K310" s="1188"/>
      <c r="L310" s="1212"/>
      <c r="M310" s="1240">
        <f t="shared" si="72"/>
        <v>0</v>
      </c>
      <c r="N310" s="1211"/>
      <c r="O310" s="1211"/>
      <c r="P310" s="1211"/>
      <c r="Q310" s="1212"/>
      <c r="R310" s="1040"/>
      <c r="S310" s="800"/>
    </row>
    <row r="311" spans="1:19" ht="36.75" x14ac:dyDescent="0.25">
      <c r="A311" s="981" t="s">
        <v>495</v>
      </c>
      <c r="B311" s="1042" t="s">
        <v>358</v>
      </c>
      <c r="C311" s="1240">
        <f t="shared" si="70"/>
        <v>10</v>
      </c>
      <c r="D311" s="1211">
        <v>10</v>
      </c>
      <c r="E311" s="1211"/>
      <c r="F311" s="1211"/>
      <c r="G311" s="1212"/>
      <c r="H311" s="1240">
        <f t="shared" si="71"/>
        <v>10</v>
      </c>
      <c r="I311" s="1188">
        <v>10</v>
      </c>
      <c r="J311" s="1188"/>
      <c r="K311" s="1188"/>
      <c r="L311" s="1212"/>
      <c r="M311" s="1240">
        <f t="shared" si="72"/>
        <v>0</v>
      </c>
      <c r="N311" s="1211"/>
      <c r="O311" s="1211"/>
      <c r="P311" s="1211"/>
      <c r="Q311" s="1212"/>
      <c r="R311" s="1040"/>
      <c r="S311" s="800"/>
    </row>
    <row r="312" spans="1:19" ht="27" customHeight="1" thickBot="1" x14ac:dyDescent="0.3">
      <c r="A312" s="1409"/>
      <c r="B312" s="907" t="s">
        <v>102</v>
      </c>
      <c r="C312" s="993">
        <f t="shared" si="70"/>
        <v>87.1</v>
      </c>
      <c r="D312" s="994">
        <f>SUM(D306:D311)</f>
        <v>87.1</v>
      </c>
      <c r="E312" s="994">
        <f>SUM(E306:E311)</f>
        <v>0</v>
      </c>
      <c r="F312" s="994">
        <f>SUM(F306:F311)</f>
        <v>0</v>
      </c>
      <c r="G312" s="995">
        <f>SUM(G306:G311)</f>
        <v>0</v>
      </c>
      <c r="H312" s="993">
        <f t="shared" si="71"/>
        <v>87.1</v>
      </c>
      <c r="I312" s="994">
        <f>SUM(I306:I311)</f>
        <v>87.1</v>
      </c>
      <c r="J312" s="994">
        <f>SUM(J306:J311)</f>
        <v>0</v>
      </c>
      <c r="K312" s="994">
        <f>SUM(K306:K311)</f>
        <v>0</v>
      </c>
      <c r="L312" s="995">
        <f>SUM(L306:L311)</f>
        <v>0</v>
      </c>
      <c r="M312" s="993">
        <f t="shared" si="72"/>
        <v>13.1</v>
      </c>
      <c r="N312" s="994">
        <f>SUM(N306:N311)</f>
        <v>13.1</v>
      </c>
      <c r="O312" s="994">
        <f>SUM(O306:O311)</f>
        <v>0</v>
      </c>
      <c r="P312" s="994">
        <f>SUM(P306:P311)</f>
        <v>0</v>
      </c>
      <c r="Q312" s="995">
        <f>SUM(Q306:Q311)</f>
        <v>0</v>
      </c>
      <c r="R312" s="1408"/>
      <c r="S312" s="800"/>
    </row>
    <row r="313" spans="1:19" ht="33" customHeight="1" thickBot="1" x14ac:dyDescent="0.3">
      <c r="A313" s="1840" t="s">
        <v>498</v>
      </c>
      <c r="B313" s="1841"/>
      <c r="C313" s="1841"/>
      <c r="D313" s="1841"/>
      <c r="E313" s="1841"/>
      <c r="F313" s="1841"/>
      <c r="G313" s="1841"/>
      <c r="H313" s="1841"/>
      <c r="I313" s="1841"/>
      <c r="J313" s="1841"/>
      <c r="K313" s="1841"/>
      <c r="L313" s="1841"/>
      <c r="M313" s="1841"/>
      <c r="N313" s="1841"/>
      <c r="O313" s="1841"/>
      <c r="P313" s="1841"/>
      <c r="Q313" s="1841"/>
      <c r="R313" s="1842"/>
      <c r="S313" s="1293"/>
    </row>
    <row r="314" spans="1:19" ht="48" x14ac:dyDescent="0.25">
      <c r="A314" s="1330">
        <v>1</v>
      </c>
      <c r="B314" s="1047" t="s">
        <v>792</v>
      </c>
      <c r="C314" s="1244">
        <v>0</v>
      </c>
      <c r="D314" s="1237">
        <v>0</v>
      </c>
      <c r="E314" s="1237">
        <v>0</v>
      </c>
      <c r="F314" s="1237">
        <v>0</v>
      </c>
      <c r="G314" s="1238">
        <v>0</v>
      </c>
      <c r="H314" s="1244">
        <v>0</v>
      </c>
      <c r="I314" s="1237">
        <v>0</v>
      </c>
      <c r="J314" s="1237">
        <v>0</v>
      </c>
      <c r="K314" s="1237">
        <v>0</v>
      </c>
      <c r="L314" s="1238">
        <v>0</v>
      </c>
      <c r="M314" s="1244">
        <v>0</v>
      </c>
      <c r="N314" s="1237">
        <v>0</v>
      </c>
      <c r="O314" s="1237">
        <v>0</v>
      </c>
      <c r="P314" s="1237">
        <v>0</v>
      </c>
      <c r="Q314" s="1238">
        <v>0</v>
      </c>
      <c r="R314" s="1022"/>
      <c r="S314" s="800"/>
    </row>
    <row r="315" spans="1:19" ht="48.75" x14ac:dyDescent="0.25">
      <c r="A315" s="981">
        <v>2</v>
      </c>
      <c r="B315" s="54" t="s">
        <v>500</v>
      </c>
      <c r="C315" s="1247">
        <v>0</v>
      </c>
      <c r="D315" s="1241">
        <v>0</v>
      </c>
      <c r="E315" s="1241">
        <v>0</v>
      </c>
      <c r="F315" s="1241">
        <v>0</v>
      </c>
      <c r="G315" s="1242">
        <v>0</v>
      </c>
      <c r="H315" s="1247">
        <v>0</v>
      </c>
      <c r="I315" s="1241">
        <v>0</v>
      </c>
      <c r="J315" s="1241">
        <v>0</v>
      </c>
      <c r="K315" s="1241">
        <v>0</v>
      </c>
      <c r="L315" s="1242">
        <v>0</v>
      </c>
      <c r="M315" s="1247">
        <v>0</v>
      </c>
      <c r="N315" s="1241">
        <v>0</v>
      </c>
      <c r="O315" s="1241">
        <v>0</v>
      </c>
      <c r="P315" s="1241">
        <v>0</v>
      </c>
      <c r="Q315" s="1242">
        <v>0</v>
      </c>
      <c r="R315" s="1023"/>
      <c r="S315" s="800"/>
    </row>
    <row r="316" spans="1:19" ht="55.5" customHeight="1" x14ac:dyDescent="0.25">
      <c r="A316" s="981">
        <v>3</v>
      </c>
      <c r="B316" s="1048" t="s">
        <v>501</v>
      </c>
      <c r="C316" s="1247">
        <v>0</v>
      </c>
      <c r="D316" s="1241">
        <v>0</v>
      </c>
      <c r="E316" s="1241">
        <v>0</v>
      </c>
      <c r="F316" s="1241">
        <v>0</v>
      </c>
      <c r="G316" s="1242">
        <v>0</v>
      </c>
      <c r="H316" s="1247">
        <v>0</v>
      </c>
      <c r="I316" s="1241">
        <v>0</v>
      </c>
      <c r="J316" s="1241">
        <v>0</v>
      </c>
      <c r="K316" s="1241">
        <v>0</v>
      </c>
      <c r="L316" s="1242">
        <v>0</v>
      </c>
      <c r="M316" s="1247">
        <v>0</v>
      </c>
      <c r="N316" s="1241">
        <v>0</v>
      </c>
      <c r="O316" s="1241">
        <v>0</v>
      </c>
      <c r="P316" s="1241">
        <v>0</v>
      </c>
      <c r="Q316" s="1242">
        <v>0</v>
      </c>
      <c r="R316" s="1023"/>
      <c r="S316" s="800"/>
    </row>
    <row r="317" spans="1:19" ht="24.75" x14ac:dyDescent="0.25">
      <c r="A317" s="981">
        <v>4</v>
      </c>
      <c r="B317" s="54" t="s">
        <v>502</v>
      </c>
      <c r="C317" s="1247">
        <v>0</v>
      </c>
      <c r="D317" s="1241">
        <v>0</v>
      </c>
      <c r="E317" s="1241">
        <v>0</v>
      </c>
      <c r="F317" s="1241">
        <v>0</v>
      </c>
      <c r="G317" s="1242">
        <v>0</v>
      </c>
      <c r="H317" s="1247">
        <v>0</v>
      </c>
      <c r="I317" s="1241">
        <v>0</v>
      </c>
      <c r="J317" s="1241">
        <v>0</v>
      </c>
      <c r="K317" s="1241">
        <v>0</v>
      </c>
      <c r="L317" s="1242">
        <v>0</v>
      </c>
      <c r="M317" s="1247">
        <v>0</v>
      </c>
      <c r="N317" s="1241">
        <v>0</v>
      </c>
      <c r="O317" s="1241">
        <v>0</v>
      </c>
      <c r="P317" s="1241">
        <v>0</v>
      </c>
      <c r="Q317" s="1242">
        <v>0</v>
      </c>
      <c r="R317" s="1023"/>
      <c r="S317" s="800"/>
    </row>
    <row r="318" spans="1:19" ht="51" customHeight="1" x14ac:dyDescent="0.25">
      <c r="A318" s="981">
        <v>5</v>
      </c>
      <c r="B318" s="54" t="s">
        <v>503</v>
      </c>
      <c r="C318" s="1247">
        <v>0</v>
      </c>
      <c r="D318" s="1241">
        <v>0</v>
      </c>
      <c r="E318" s="1241">
        <v>0</v>
      </c>
      <c r="F318" s="1241">
        <v>0</v>
      </c>
      <c r="G318" s="1242">
        <v>0</v>
      </c>
      <c r="H318" s="1247">
        <v>0</v>
      </c>
      <c r="I318" s="1241">
        <v>0</v>
      </c>
      <c r="J318" s="1241">
        <v>0</v>
      </c>
      <c r="K318" s="1241">
        <v>0</v>
      </c>
      <c r="L318" s="1242">
        <v>0</v>
      </c>
      <c r="M318" s="1247">
        <v>0</v>
      </c>
      <c r="N318" s="1241">
        <v>0</v>
      </c>
      <c r="O318" s="1241">
        <v>0</v>
      </c>
      <c r="P318" s="1241">
        <v>0</v>
      </c>
      <c r="Q318" s="1242">
        <v>0</v>
      </c>
      <c r="R318" s="1023"/>
      <c r="S318" s="800"/>
    </row>
    <row r="319" spans="1:19" ht="27" customHeight="1" thickBot="1" x14ac:dyDescent="0.3">
      <c r="A319" s="1409"/>
      <c r="B319" s="907" t="s">
        <v>102</v>
      </c>
      <c r="C319" s="993">
        <f>SUM(D319:G319)</f>
        <v>0</v>
      </c>
      <c r="D319" s="994">
        <f>SUM(D314:D318)</f>
        <v>0</v>
      </c>
      <c r="E319" s="994">
        <f>SUM(E314:E318)</f>
        <v>0</v>
      </c>
      <c r="F319" s="994">
        <f>SUM(F314:F318)</f>
        <v>0</v>
      </c>
      <c r="G319" s="995">
        <f>SUM(G314:G318)</f>
        <v>0</v>
      </c>
      <c r="H319" s="993">
        <f>SUM(I319:L319)</f>
        <v>0</v>
      </c>
      <c r="I319" s="994">
        <f>SUM(I314:I318)</f>
        <v>0</v>
      </c>
      <c r="J319" s="994">
        <f>SUM(J314:J318)</f>
        <v>0</v>
      </c>
      <c r="K319" s="994">
        <f>SUM(K314:K318)</f>
        <v>0</v>
      </c>
      <c r="L319" s="995">
        <f>SUM(L314:L318)</f>
        <v>0</v>
      </c>
      <c r="M319" s="993">
        <f>SUM(N319:Q319)</f>
        <v>0</v>
      </c>
      <c r="N319" s="994">
        <f>SUM(N314:N318)</f>
        <v>0</v>
      </c>
      <c r="O319" s="994">
        <f>SUM(O314:O318)</f>
        <v>0</v>
      </c>
      <c r="P319" s="994">
        <f>SUM(P314:P318)</f>
        <v>0</v>
      </c>
      <c r="Q319" s="995">
        <f>SUM(Q314:Q318)</f>
        <v>0</v>
      </c>
      <c r="R319" s="1410"/>
      <c r="S319" s="800"/>
    </row>
    <row r="320" spans="1:19" ht="30.75" customHeight="1" thickBot="1" x14ac:dyDescent="0.3">
      <c r="A320" s="1843" t="s">
        <v>504</v>
      </c>
      <c r="B320" s="1844"/>
      <c r="C320" s="1844"/>
      <c r="D320" s="1844"/>
      <c r="E320" s="1844"/>
      <c r="F320" s="1844"/>
      <c r="G320" s="1844"/>
      <c r="H320" s="1844"/>
      <c r="I320" s="1844"/>
      <c r="J320" s="1844"/>
      <c r="K320" s="1844"/>
      <c r="L320" s="1844"/>
      <c r="M320" s="1844"/>
      <c r="N320" s="1844"/>
      <c r="O320" s="1844"/>
      <c r="P320" s="1844"/>
      <c r="Q320" s="1844"/>
      <c r="R320" s="1845"/>
      <c r="S320" s="1293" t="s">
        <v>364</v>
      </c>
    </row>
    <row r="321" spans="1:19" x14ac:dyDescent="0.25">
      <c r="A321" s="1330">
        <v>1</v>
      </c>
      <c r="B321" s="1052" t="s">
        <v>212</v>
      </c>
      <c r="C321" s="1244">
        <f t="shared" ref="C321:C345" si="73">SUM(D321:G321)</f>
        <v>0</v>
      </c>
      <c r="D321" s="1245">
        <f>SUM(D322:D337)</f>
        <v>0</v>
      </c>
      <c r="E321" s="1245">
        <f>SUM(E322:E337)</f>
        <v>0</v>
      </c>
      <c r="F321" s="1245">
        <f>SUM(F322:F337)</f>
        <v>0</v>
      </c>
      <c r="G321" s="1246">
        <f>SUM(G322:G337)</f>
        <v>0</v>
      </c>
      <c r="H321" s="1244">
        <f>SUM(I321:L321)</f>
        <v>0</v>
      </c>
      <c r="I321" s="1245">
        <f>SUM(I322:I337)</f>
        <v>0</v>
      </c>
      <c r="J321" s="1245">
        <f>SUM(J322:J337)</f>
        <v>0</v>
      </c>
      <c r="K321" s="1245">
        <f>SUM(K322:K337)</f>
        <v>0</v>
      </c>
      <c r="L321" s="1246">
        <f>SUM(L322:L337)</f>
        <v>0</v>
      </c>
      <c r="M321" s="1244">
        <f t="shared" ref="M321:M344" si="74">SUM(N321:Q321)</f>
        <v>0</v>
      </c>
      <c r="N321" s="1245">
        <f>SUM(N322:N337)</f>
        <v>0</v>
      </c>
      <c r="O321" s="1245">
        <f>SUM(O322:O337)</f>
        <v>0</v>
      </c>
      <c r="P321" s="1245">
        <f>SUM(P322:P337)</f>
        <v>0</v>
      </c>
      <c r="Q321" s="1246">
        <f>SUM(Q322:Q337)</f>
        <v>0</v>
      </c>
      <c r="R321" s="1022"/>
      <c r="S321" s="800"/>
    </row>
    <row r="322" spans="1:19" ht="36" x14ac:dyDescent="0.25">
      <c r="A322" s="151" t="s">
        <v>26</v>
      </c>
      <c r="B322" s="1053" t="s">
        <v>505</v>
      </c>
      <c r="C322" s="1247">
        <f t="shared" si="73"/>
        <v>0</v>
      </c>
      <c r="D322" s="1241"/>
      <c r="E322" s="1241"/>
      <c r="F322" s="1241"/>
      <c r="G322" s="1242"/>
      <c r="H322" s="1247">
        <f t="shared" ref="H322:H345" si="75">SUM(I322:L322)</f>
        <v>0</v>
      </c>
      <c r="I322" s="1241"/>
      <c r="J322" s="1241"/>
      <c r="K322" s="1241"/>
      <c r="L322" s="1242"/>
      <c r="M322" s="1247">
        <f t="shared" si="74"/>
        <v>0</v>
      </c>
      <c r="N322" s="1241"/>
      <c r="O322" s="1241"/>
      <c r="P322" s="1241"/>
      <c r="Q322" s="1242"/>
      <c r="R322" s="1023"/>
      <c r="S322" s="800"/>
    </row>
    <row r="323" spans="1:19" ht="24" x14ac:dyDescent="0.25">
      <c r="A323" s="151" t="s">
        <v>27</v>
      </c>
      <c r="B323" s="1053" t="s">
        <v>506</v>
      </c>
      <c r="C323" s="1247">
        <f t="shared" si="73"/>
        <v>0</v>
      </c>
      <c r="D323" s="1241"/>
      <c r="E323" s="1241"/>
      <c r="F323" s="1241"/>
      <c r="G323" s="1242"/>
      <c r="H323" s="1247">
        <v>0</v>
      </c>
      <c r="I323" s="1241"/>
      <c r="J323" s="1241"/>
      <c r="K323" s="1241"/>
      <c r="L323" s="1242"/>
      <c r="M323" s="1247">
        <f t="shared" si="74"/>
        <v>0</v>
      </c>
      <c r="N323" s="1241"/>
      <c r="O323" s="1241"/>
      <c r="P323" s="1241"/>
      <c r="Q323" s="1242"/>
      <c r="R323" s="1023"/>
      <c r="S323" s="800"/>
    </row>
    <row r="324" spans="1:19" ht="36" x14ac:dyDescent="0.25">
      <c r="A324" s="151" t="s">
        <v>28</v>
      </c>
      <c r="B324" s="1053" t="s">
        <v>507</v>
      </c>
      <c r="C324" s="1247">
        <f t="shared" si="73"/>
        <v>0</v>
      </c>
      <c r="D324" s="1241"/>
      <c r="E324" s="1241"/>
      <c r="F324" s="1241"/>
      <c r="G324" s="1242"/>
      <c r="H324" s="1247">
        <f t="shared" si="75"/>
        <v>0</v>
      </c>
      <c r="I324" s="1241"/>
      <c r="J324" s="1241"/>
      <c r="K324" s="1241"/>
      <c r="L324" s="1242"/>
      <c r="M324" s="1247">
        <f t="shared" si="74"/>
        <v>0</v>
      </c>
      <c r="N324" s="1241"/>
      <c r="O324" s="1241"/>
      <c r="P324" s="1241"/>
      <c r="Q324" s="1242"/>
      <c r="R324" s="1023"/>
      <c r="S324" s="800"/>
    </row>
    <row r="325" spans="1:19" ht="48" x14ac:dyDescent="0.25">
      <c r="A325" s="151" t="s">
        <v>29</v>
      </c>
      <c r="B325" s="1053" t="s">
        <v>508</v>
      </c>
      <c r="C325" s="1247">
        <f t="shared" si="73"/>
        <v>0</v>
      </c>
      <c r="D325" s="1241"/>
      <c r="E325" s="1241"/>
      <c r="F325" s="1241"/>
      <c r="G325" s="1242"/>
      <c r="H325" s="1247">
        <f t="shared" si="75"/>
        <v>0</v>
      </c>
      <c r="I325" s="1241"/>
      <c r="J325" s="1241"/>
      <c r="K325" s="1241"/>
      <c r="L325" s="1242"/>
      <c r="M325" s="1247">
        <f t="shared" si="74"/>
        <v>0</v>
      </c>
      <c r="N325" s="1241"/>
      <c r="O325" s="1241"/>
      <c r="P325" s="1241"/>
      <c r="Q325" s="1242"/>
      <c r="R325" s="1023"/>
      <c r="S325" s="800"/>
    </row>
    <row r="326" spans="1:19" ht="48" x14ac:dyDescent="0.25">
      <c r="A326" s="151" t="s">
        <v>30</v>
      </c>
      <c r="B326" s="1053" t="s">
        <v>509</v>
      </c>
      <c r="C326" s="1247">
        <f t="shared" si="73"/>
        <v>0</v>
      </c>
      <c r="D326" s="1241"/>
      <c r="E326" s="1241"/>
      <c r="F326" s="1241"/>
      <c r="G326" s="1242"/>
      <c r="H326" s="1247">
        <f t="shared" si="75"/>
        <v>0</v>
      </c>
      <c r="I326" s="1241"/>
      <c r="J326" s="1241"/>
      <c r="K326" s="1241"/>
      <c r="L326" s="1242"/>
      <c r="M326" s="1247">
        <f t="shared" si="74"/>
        <v>0</v>
      </c>
      <c r="N326" s="1241"/>
      <c r="O326" s="1241"/>
      <c r="P326" s="1241"/>
      <c r="Q326" s="1242"/>
      <c r="R326" s="1023"/>
      <c r="S326" s="800"/>
    </row>
    <row r="327" spans="1:19" ht="24" x14ac:dyDescent="0.25">
      <c r="A327" s="151" t="s">
        <v>495</v>
      </c>
      <c r="B327" s="1053" t="s">
        <v>510</v>
      </c>
      <c r="C327" s="1247">
        <f t="shared" si="73"/>
        <v>0</v>
      </c>
      <c r="D327" s="1241"/>
      <c r="E327" s="1241"/>
      <c r="F327" s="1241"/>
      <c r="G327" s="1242"/>
      <c r="H327" s="1247">
        <f t="shared" si="75"/>
        <v>0</v>
      </c>
      <c r="I327" s="1241"/>
      <c r="J327" s="1241"/>
      <c r="K327" s="1241"/>
      <c r="L327" s="1242"/>
      <c r="M327" s="1247">
        <f t="shared" si="74"/>
        <v>0</v>
      </c>
      <c r="N327" s="1241"/>
      <c r="O327" s="1241"/>
      <c r="P327" s="1241"/>
      <c r="Q327" s="1242"/>
      <c r="R327" s="1023"/>
      <c r="S327" s="800"/>
    </row>
    <row r="328" spans="1:19" ht="36" x14ac:dyDescent="0.25">
      <c r="A328" s="151" t="s">
        <v>396</v>
      </c>
      <c r="B328" s="1053" t="s">
        <v>511</v>
      </c>
      <c r="C328" s="1247">
        <f t="shared" si="73"/>
        <v>0</v>
      </c>
      <c r="D328" s="1241"/>
      <c r="E328" s="1241"/>
      <c r="F328" s="1241"/>
      <c r="G328" s="1242"/>
      <c r="H328" s="1247">
        <f t="shared" si="75"/>
        <v>0</v>
      </c>
      <c r="I328" s="1241"/>
      <c r="J328" s="1241"/>
      <c r="K328" s="1241"/>
      <c r="L328" s="1242"/>
      <c r="M328" s="1247">
        <f t="shared" si="74"/>
        <v>0</v>
      </c>
      <c r="N328" s="1241"/>
      <c r="O328" s="1241"/>
      <c r="P328" s="1241"/>
      <c r="Q328" s="1242"/>
      <c r="R328" s="1023"/>
      <c r="S328" s="800"/>
    </row>
    <row r="329" spans="1:19" ht="24" x14ac:dyDescent="0.25">
      <c r="A329" s="151" t="s">
        <v>526</v>
      </c>
      <c r="B329" s="1053" t="s">
        <v>512</v>
      </c>
      <c r="C329" s="1247">
        <f t="shared" si="73"/>
        <v>0</v>
      </c>
      <c r="D329" s="1241"/>
      <c r="E329" s="1241"/>
      <c r="F329" s="1241"/>
      <c r="G329" s="1242"/>
      <c r="H329" s="1247">
        <f t="shared" si="75"/>
        <v>0</v>
      </c>
      <c r="I329" s="1241"/>
      <c r="J329" s="1241"/>
      <c r="K329" s="1241"/>
      <c r="L329" s="1242"/>
      <c r="M329" s="1247">
        <f t="shared" si="74"/>
        <v>0</v>
      </c>
      <c r="N329" s="1241"/>
      <c r="O329" s="1241"/>
      <c r="P329" s="1241"/>
      <c r="Q329" s="1242"/>
      <c r="R329" s="1023"/>
      <c r="S329" s="800"/>
    </row>
    <row r="330" spans="1:19" ht="24" x14ac:dyDescent="0.25">
      <c r="A330" s="151" t="s">
        <v>527</v>
      </c>
      <c r="B330" s="1053" t="s">
        <v>513</v>
      </c>
      <c r="C330" s="1247">
        <f t="shared" si="73"/>
        <v>0</v>
      </c>
      <c r="D330" s="1241"/>
      <c r="E330" s="1241"/>
      <c r="F330" s="1241"/>
      <c r="G330" s="1242"/>
      <c r="H330" s="1247">
        <f t="shared" si="75"/>
        <v>0</v>
      </c>
      <c r="I330" s="1241"/>
      <c r="J330" s="1241"/>
      <c r="K330" s="1241"/>
      <c r="L330" s="1242"/>
      <c r="M330" s="1247">
        <f t="shared" si="74"/>
        <v>0</v>
      </c>
      <c r="N330" s="1241"/>
      <c r="O330" s="1241"/>
      <c r="P330" s="1241"/>
      <c r="Q330" s="1242"/>
      <c r="R330" s="1023"/>
      <c r="S330" s="800"/>
    </row>
    <row r="331" spans="1:19" ht="24" x14ac:dyDescent="0.25">
      <c r="A331" s="151" t="s">
        <v>528</v>
      </c>
      <c r="B331" s="1053" t="s">
        <v>514</v>
      </c>
      <c r="C331" s="1247">
        <f t="shared" si="73"/>
        <v>0</v>
      </c>
      <c r="D331" s="1241"/>
      <c r="E331" s="1241"/>
      <c r="F331" s="1241"/>
      <c r="G331" s="1242"/>
      <c r="H331" s="1247">
        <f t="shared" si="75"/>
        <v>0</v>
      </c>
      <c r="I331" s="1241"/>
      <c r="J331" s="1241"/>
      <c r="K331" s="1241"/>
      <c r="L331" s="1242"/>
      <c r="M331" s="1247">
        <f t="shared" si="74"/>
        <v>0</v>
      </c>
      <c r="N331" s="1241"/>
      <c r="O331" s="1241"/>
      <c r="P331" s="1241"/>
      <c r="Q331" s="1242"/>
      <c r="R331" s="1023"/>
      <c r="S331" s="800"/>
    </row>
    <row r="332" spans="1:19" ht="24" x14ac:dyDescent="0.25">
      <c r="A332" s="151" t="s">
        <v>529</v>
      </c>
      <c r="B332" s="1053" t="s">
        <v>515</v>
      </c>
      <c r="C332" s="1247">
        <f t="shared" si="73"/>
        <v>0</v>
      </c>
      <c r="D332" s="1241"/>
      <c r="E332" s="1241"/>
      <c r="F332" s="1241"/>
      <c r="G332" s="1242"/>
      <c r="H332" s="1247">
        <f t="shared" si="75"/>
        <v>0</v>
      </c>
      <c r="I332" s="1241"/>
      <c r="J332" s="1241"/>
      <c r="K332" s="1241"/>
      <c r="L332" s="1242"/>
      <c r="M332" s="1247">
        <f t="shared" si="74"/>
        <v>0</v>
      </c>
      <c r="N332" s="1241"/>
      <c r="O332" s="1241"/>
      <c r="P332" s="1241"/>
      <c r="Q332" s="1242"/>
      <c r="R332" s="1023"/>
      <c r="S332" s="800"/>
    </row>
    <row r="333" spans="1:19" ht="48" x14ac:dyDescent="0.25">
      <c r="A333" s="151" t="s">
        <v>530</v>
      </c>
      <c r="B333" s="1053" t="s">
        <v>516</v>
      </c>
      <c r="C333" s="1247">
        <f t="shared" si="73"/>
        <v>0</v>
      </c>
      <c r="D333" s="1241"/>
      <c r="E333" s="1241"/>
      <c r="F333" s="1241"/>
      <c r="G333" s="1242"/>
      <c r="H333" s="1247">
        <f t="shared" si="75"/>
        <v>0</v>
      </c>
      <c r="I333" s="1241"/>
      <c r="J333" s="1241"/>
      <c r="K333" s="1241"/>
      <c r="L333" s="1242"/>
      <c r="M333" s="1247">
        <f t="shared" si="74"/>
        <v>0</v>
      </c>
      <c r="N333" s="1241"/>
      <c r="O333" s="1241"/>
      <c r="P333" s="1241"/>
      <c r="Q333" s="1242"/>
      <c r="R333" s="1023"/>
      <c r="S333" s="800"/>
    </row>
    <row r="334" spans="1:19" ht="48" x14ac:dyDescent="0.25">
      <c r="A334" s="151" t="s">
        <v>531</v>
      </c>
      <c r="B334" s="1053" t="s">
        <v>517</v>
      </c>
      <c r="C334" s="1247">
        <f t="shared" si="73"/>
        <v>0</v>
      </c>
      <c r="D334" s="1241"/>
      <c r="E334" s="1241"/>
      <c r="F334" s="1241"/>
      <c r="G334" s="1242"/>
      <c r="H334" s="1247">
        <v>0</v>
      </c>
      <c r="I334" s="1241"/>
      <c r="J334" s="1241"/>
      <c r="K334" s="1241"/>
      <c r="L334" s="1242"/>
      <c r="M334" s="1247">
        <f t="shared" si="74"/>
        <v>0</v>
      </c>
      <c r="N334" s="1241"/>
      <c r="O334" s="1241"/>
      <c r="P334" s="1241"/>
      <c r="Q334" s="1242"/>
      <c r="R334" s="1023"/>
      <c r="S334" s="800"/>
    </row>
    <row r="335" spans="1:19" ht="48" customHeight="1" x14ac:dyDescent="0.25">
      <c r="A335" s="151" t="s">
        <v>532</v>
      </c>
      <c r="B335" s="1054" t="s">
        <v>518</v>
      </c>
      <c r="C335" s="1247">
        <f t="shared" si="73"/>
        <v>0</v>
      </c>
      <c r="D335" s="1241"/>
      <c r="E335" s="1241"/>
      <c r="F335" s="1241"/>
      <c r="G335" s="1242"/>
      <c r="H335" s="1247">
        <f t="shared" si="75"/>
        <v>0</v>
      </c>
      <c r="I335" s="1241"/>
      <c r="J335" s="1241"/>
      <c r="K335" s="1241"/>
      <c r="L335" s="1242"/>
      <c r="M335" s="1247">
        <f t="shared" si="74"/>
        <v>0</v>
      </c>
      <c r="N335" s="1241"/>
      <c r="O335" s="1241"/>
      <c r="P335" s="1241"/>
      <c r="Q335" s="1242"/>
      <c r="R335" s="1023"/>
      <c r="S335" s="800"/>
    </row>
    <row r="336" spans="1:19" ht="44.25" customHeight="1" x14ac:dyDescent="0.25">
      <c r="A336" s="151" t="s">
        <v>533</v>
      </c>
      <c r="B336" s="1053" t="s">
        <v>519</v>
      </c>
      <c r="C336" s="1247">
        <f t="shared" si="73"/>
        <v>0</v>
      </c>
      <c r="D336" s="1241"/>
      <c r="E336" s="1241"/>
      <c r="F336" s="1241"/>
      <c r="G336" s="1242"/>
      <c r="H336" s="1247">
        <f t="shared" si="75"/>
        <v>0</v>
      </c>
      <c r="I336" s="1241"/>
      <c r="J336" s="1241"/>
      <c r="K336" s="1241"/>
      <c r="L336" s="1242"/>
      <c r="M336" s="1247">
        <f t="shared" si="74"/>
        <v>0</v>
      </c>
      <c r="N336" s="1241"/>
      <c r="O336" s="1241"/>
      <c r="P336" s="1241"/>
      <c r="Q336" s="1242"/>
      <c r="R336" s="1023"/>
      <c r="S336" s="800"/>
    </row>
    <row r="337" spans="1:19" ht="48" customHeight="1" x14ac:dyDescent="0.25">
      <c r="A337" s="151" t="s">
        <v>534</v>
      </c>
      <c r="B337" s="1054" t="s">
        <v>520</v>
      </c>
      <c r="C337" s="1247">
        <f t="shared" si="73"/>
        <v>0</v>
      </c>
      <c r="D337" s="1241"/>
      <c r="E337" s="1241"/>
      <c r="F337" s="1241"/>
      <c r="G337" s="1242"/>
      <c r="H337" s="1247">
        <f t="shared" si="75"/>
        <v>0</v>
      </c>
      <c r="I337" s="1241"/>
      <c r="J337" s="1241"/>
      <c r="K337" s="1241"/>
      <c r="L337" s="1242"/>
      <c r="M337" s="1247">
        <f t="shared" si="74"/>
        <v>0</v>
      </c>
      <c r="N337" s="1241"/>
      <c r="O337" s="1241"/>
      <c r="P337" s="1241"/>
      <c r="Q337" s="1242"/>
      <c r="R337" s="1023"/>
      <c r="S337" s="800"/>
    </row>
    <row r="338" spans="1:19" x14ac:dyDescent="0.25">
      <c r="A338" s="151">
        <v>2</v>
      </c>
      <c r="B338" s="1055" t="s">
        <v>213</v>
      </c>
      <c r="C338" s="1247">
        <f t="shared" si="73"/>
        <v>0</v>
      </c>
      <c r="D338" s="1206">
        <f>SUM(D339:D344)</f>
        <v>0</v>
      </c>
      <c r="E338" s="1206">
        <f>SUM(E339:E344)</f>
        <v>0</v>
      </c>
      <c r="F338" s="1206">
        <f>SUM(F339:F344)</f>
        <v>0</v>
      </c>
      <c r="G338" s="1207">
        <f>SUM(G339:G344)</f>
        <v>0</v>
      </c>
      <c r="H338" s="1247">
        <f t="shared" si="75"/>
        <v>0</v>
      </c>
      <c r="I338" s="1206">
        <f t="shared" ref="I338:Q338" si="76">SUM(I339:I344)</f>
        <v>0</v>
      </c>
      <c r="J338" s="1206">
        <f t="shared" si="76"/>
        <v>0</v>
      </c>
      <c r="K338" s="1206">
        <f t="shared" si="76"/>
        <v>0</v>
      </c>
      <c r="L338" s="1207">
        <f t="shared" si="76"/>
        <v>0</v>
      </c>
      <c r="M338" s="1247">
        <f t="shared" si="74"/>
        <v>0</v>
      </c>
      <c r="N338" s="1206">
        <f t="shared" si="76"/>
        <v>0</v>
      </c>
      <c r="O338" s="1206">
        <f t="shared" si="76"/>
        <v>0</v>
      </c>
      <c r="P338" s="1206">
        <f t="shared" si="76"/>
        <v>0</v>
      </c>
      <c r="Q338" s="1207">
        <f t="shared" si="76"/>
        <v>0</v>
      </c>
      <c r="R338" s="1023"/>
      <c r="S338" s="800"/>
    </row>
    <row r="339" spans="1:19" ht="38.25" customHeight="1" x14ac:dyDescent="0.25">
      <c r="A339" s="151" t="s">
        <v>34</v>
      </c>
      <c r="B339" s="1053" t="s">
        <v>521</v>
      </c>
      <c r="C339" s="1247">
        <f t="shared" si="73"/>
        <v>0</v>
      </c>
      <c r="D339" s="1241"/>
      <c r="E339" s="1241"/>
      <c r="F339" s="1241"/>
      <c r="G339" s="1242"/>
      <c r="H339" s="1247">
        <f t="shared" si="75"/>
        <v>0</v>
      </c>
      <c r="I339" s="1241"/>
      <c r="J339" s="1241"/>
      <c r="K339" s="1241"/>
      <c r="L339" s="1242"/>
      <c r="M339" s="1247">
        <f t="shared" si="74"/>
        <v>0</v>
      </c>
      <c r="N339" s="1241"/>
      <c r="O339" s="1241"/>
      <c r="P339" s="1241"/>
      <c r="Q339" s="1242"/>
      <c r="R339" s="1023"/>
      <c r="S339" s="800"/>
    </row>
    <row r="340" spans="1:19" ht="48.75" customHeight="1" x14ac:dyDescent="0.25">
      <c r="A340" s="151" t="s">
        <v>115</v>
      </c>
      <c r="B340" s="1053" t="s">
        <v>519</v>
      </c>
      <c r="C340" s="1247">
        <f t="shared" si="73"/>
        <v>0</v>
      </c>
      <c r="D340" s="1241"/>
      <c r="E340" s="1241"/>
      <c r="F340" s="1241"/>
      <c r="G340" s="1242"/>
      <c r="H340" s="1247">
        <f t="shared" si="75"/>
        <v>0</v>
      </c>
      <c r="I340" s="1241"/>
      <c r="J340" s="1241"/>
      <c r="K340" s="1241"/>
      <c r="L340" s="1242"/>
      <c r="M340" s="1247">
        <f t="shared" si="74"/>
        <v>0</v>
      </c>
      <c r="N340" s="1241"/>
      <c r="O340" s="1241"/>
      <c r="P340" s="1241"/>
      <c r="Q340" s="1242"/>
      <c r="R340" s="1023"/>
      <c r="S340" s="800"/>
    </row>
    <row r="341" spans="1:19" ht="24" x14ac:dyDescent="0.25">
      <c r="A341" s="151" t="s">
        <v>116</v>
      </c>
      <c r="B341" s="1053" t="s">
        <v>522</v>
      </c>
      <c r="C341" s="1247">
        <f t="shared" si="73"/>
        <v>0</v>
      </c>
      <c r="D341" s="1241"/>
      <c r="E341" s="1241"/>
      <c r="F341" s="1241"/>
      <c r="G341" s="1242"/>
      <c r="H341" s="1247">
        <f t="shared" si="75"/>
        <v>0</v>
      </c>
      <c r="I341" s="1241"/>
      <c r="J341" s="1241"/>
      <c r="K341" s="1241"/>
      <c r="L341" s="1242"/>
      <c r="M341" s="1247">
        <f t="shared" si="74"/>
        <v>0</v>
      </c>
      <c r="N341" s="1241"/>
      <c r="O341" s="1241"/>
      <c r="P341" s="1241"/>
      <c r="Q341" s="1242"/>
      <c r="R341" s="1023"/>
      <c r="S341" s="800"/>
    </row>
    <row r="342" spans="1:19" ht="24" x14ac:dyDescent="0.25">
      <c r="A342" s="1534" t="s">
        <v>401</v>
      </c>
      <c r="B342" s="1053" t="s">
        <v>523</v>
      </c>
      <c r="C342" s="1247">
        <f t="shared" si="73"/>
        <v>0</v>
      </c>
      <c r="D342" s="1241"/>
      <c r="E342" s="1241"/>
      <c r="F342" s="1241"/>
      <c r="G342" s="1242"/>
      <c r="H342" s="1247">
        <f t="shared" si="75"/>
        <v>0</v>
      </c>
      <c r="I342" s="1241"/>
      <c r="J342" s="1241"/>
      <c r="K342" s="1241"/>
      <c r="L342" s="1242"/>
      <c r="M342" s="1247">
        <f t="shared" si="74"/>
        <v>0</v>
      </c>
      <c r="N342" s="1241"/>
      <c r="O342" s="1241"/>
      <c r="P342" s="1241"/>
      <c r="Q342" s="1242"/>
      <c r="R342" s="1023"/>
      <c r="S342" s="800"/>
    </row>
    <row r="343" spans="1:19" ht="24" x14ac:dyDescent="0.25">
      <c r="A343" s="151" t="s">
        <v>402</v>
      </c>
      <c r="B343" s="1053" t="s">
        <v>524</v>
      </c>
      <c r="C343" s="1247">
        <f t="shared" si="73"/>
        <v>0</v>
      </c>
      <c r="D343" s="1241"/>
      <c r="E343" s="1241"/>
      <c r="F343" s="1241"/>
      <c r="G343" s="1242"/>
      <c r="H343" s="1247">
        <f t="shared" si="75"/>
        <v>0</v>
      </c>
      <c r="I343" s="1241"/>
      <c r="J343" s="1241"/>
      <c r="K343" s="1241"/>
      <c r="L343" s="1242"/>
      <c r="M343" s="1247">
        <f t="shared" si="74"/>
        <v>0</v>
      </c>
      <c r="N343" s="1241"/>
      <c r="O343" s="1241"/>
      <c r="P343" s="1241"/>
      <c r="Q343" s="1242"/>
      <c r="R343" s="1023"/>
      <c r="S343" s="800"/>
    </row>
    <row r="344" spans="1:19" ht="24" x14ac:dyDescent="0.25">
      <c r="A344" s="151" t="s">
        <v>403</v>
      </c>
      <c r="B344" s="1053" t="s">
        <v>525</v>
      </c>
      <c r="C344" s="1247">
        <f t="shared" si="73"/>
        <v>0</v>
      </c>
      <c r="D344" s="1241"/>
      <c r="E344" s="1241"/>
      <c r="F344" s="1241"/>
      <c r="G344" s="1242"/>
      <c r="H344" s="1247">
        <f t="shared" si="75"/>
        <v>0</v>
      </c>
      <c r="I344" s="1241"/>
      <c r="J344" s="1241"/>
      <c r="K344" s="1241"/>
      <c r="L344" s="1242"/>
      <c r="M344" s="1247">
        <f t="shared" si="74"/>
        <v>0</v>
      </c>
      <c r="N344" s="1241"/>
      <c r="O344" s="1241"/>
      <c r="P344" s="1241"/>
      <c r="Q344" s="1242"/>
      <c r="R344" s="1023"/>
      <c r="S344" s="800"/>
    </row>
    <row r="345" spans="1:19" ht="24" customHeight="1" thickBot="1" x14ac:dyDescent="0.3">
      <c r="A345" s="1409"/>
      <c r="B345" s="907" t="s">
        <v>102</v>
      </c>
      <c r="C345" s="993">
        <f t="shared" si="73"/>
        <v>0</v>
      </c>
      <c r="D345" s="994">
        <f>D321+D338</f>
        <v>0</v>
      </c>
      <c r="E345" s="994">
        <f>E321+E338</f>
        <v>0</v>
      </c>
      <c r="F345" s="994">
        <f>F321+F338</f>
        <v>0</v>
      </c>
      <c r="G345" s="995">
        <f>G321+G338</f>
        <v>0</v>
      </c>
      <c r="H345" s="993">
        <f t="shared" si="75"/>
        <v>0</v>
      </c>
      <c r="I345" s="994">
        <f>I321+I338</f>
        <v>0</v>
      </c>
      <c r="J345" s="994">
        <f>J321+J338</f>
        <v>0</v>
      </c>
      <c r="K345" s="994">
        <f>K321+K338</f>
        <v>0</v>
      </c>
      <c r="L345" s="995">
        <f>L321+L338</f>
        <v>0</v>
      </c>
      <c r="M345" s="993">
        <f>SUM(N345:Q345)</f>
        <v>0</v>
      </c>
      <c r="N345" s="994">
        <f>N321+N338</f>
        <v>0</v>
      </c>
      <c r="O345" s="994">
        <f>O321+O338</f>
        <v>0</v>
      </c>
      <c r="P345" s="994">
        <f>P321+P338</f>
        <v>0</v>
      </c>
      <c r="Q345" s="995">
        <f>Q321+Q338</f>
        <v>0</v>
      </c>
      <c r="R345" s="1408"/>
      <c r="S345" s="800"/>
    </row>
    <row r="346" spans="1:19" ht="32.25" customHeight="1" thickBot="1" x14ac:dyDescent="0.3">
      <c r="A346" s="1050"/>
      <c r="B346" s="1051" t="s">
        <v>155</v>
      </c>
      <c r="C346" s="1255">
        <f>SUM(D346:G346)</f>
        <v>555301.93000000005</v>
      </c>
      <c r="D346" s="1255">
        <f>D19+D81+D120+D128+D138+D145+D171+D198+D211+D228+D238+D258+D266+D287+D292+D296+D304+D312+D319+D345</f>
        <v>250998.03</v>
      </c>
      <c r="E346" s="1255">
        <f>E19+E81+E120+E128+E138+E145+E171+E198+E211+E228+E238+E258+E266+E287+E292+E296+E304+E312+E319+E345</f>
        <v>267445.72000000009</v>
      </c>
      <c r="F346" s="1255">
        <f>F19+F81+F120+F128+F138+F145+F171+F198+F211+F228+F238+F258+F266+F287+F292+F296+F304+F312+F319+F345</f>
        <v>36018.61</v>
      </c>
      <c r="G346" s="1255">
        <f>G19+G81+G120+G128+G138+G145+G171+G198+G211+G228+G238+G258+G266+G287+G292+G296+G304+G312+G319+G345</f>
        <v>839.57</v>
      </c>
      <c r="H346" s="1255">
        <f>SUM(I346:L346)</f>
        <v>570438.79327999998</v>
      </c>
      <c r="I346" s="1255">
        <f>I19+I81+I120+I128+I138+I145+I171+I198+I211+I228+I238+I258+I266+I287+I292+I296+I304+I312+I319+I345</f>
        <v>259640.35859999998</v>
      </c>
      <c r="J346" s="1255">
        <f>J19+J81+J120+J128+J138+J145+J171+J198+J211+J228+J238+J258+J266+J287+J292+J296+J304+J312+J319+J345</f>
        <v>272793.45555000001</v>
      </c>
      <c r="K346" s="1255">
        <f>K19+K81+K120+K128+K138+K145+K171+K198+K211+K228+K238+K258+K266+K287+K292+K296+K304+K312+K319+K345</f>
        <v>38004.97913</v>
      </c>
      <c r="L346" s="1255">
        <f>L19+L81+L120+L128+L138+L145+L171+L198+L211+L228+L238+L258+L266+L287+L292+L296+L304+L312+L319+L345</f>
        <v>0</v>
      </c>
      <c r="M346" s="1255">
        <f>SUM(N346:Q346)</f>
        <v>2798414.7300000004</v>
      </c>
      <c r="N346" s="1255">
        <f>N19+N81+N120+N128+N138+N145+N171+N198+N211+N228+N238+N258+N266+N287+N292+N296+N304+N312+N319+N345</f>
        <v>168107.50000000003</v>
      </c>
      <c r="O346" s="1255">
        <f>O19+O81+O120+O128+O138+O145+O171+O198+O211+O228+O238+O258+O266+O287+O292+O296+O304+O312+O319+O345</f>
        <v>2599769.9200000004</v>
      </c>
      <c r="P346" s="1255">
        <f>P19+P81+P120+P128+P138+P145+P171+P198+P211+P228+P238+P258+P266+P287+P292+P296+P304+P312+P319+P345</f>
        <v>30537.309999999998</v>
      </c>
      <c r="Q346" s="1255">
        <f>Q19+Q81+Q120+Q128+Q138+Q145+Q171+Q198+Q211+Q228+Q238+Q258+Q266+Q287+Q292+Q296+Q304+Q312+Q319+Q345</f>
        <v>0</v>
      </c>
      <c r="R346" s="1056">
        <f>M346/C346*100</f>
        <v>503.94471526508113</v>
      </c>
      <c r="S346" s="800"/>
    </row>
    <row r="347" spans="1:19" ht="20.25" x14ac:dyDescent="0.3">
      <c r="C347" s="634"/>
      <c r="D347" s="621"/>
      <c r="E347" s="621"/>
      <c r="F347" s="621"/>
      <c r="G347" s="621"/>
      <c r="H347" s="621"/>
      <c r="I347" s="621"/>
      <c r="J347" s="621"/>
      <c r="K347" s="621"/>
      <c r="L347" s="621"/>
      <c r="M347" s="621"/>
      <c r="N347" s="621"/>
      <c r="O347" s="621"/>
      <c r="P347" s="621"/>
      <c r="Q347" s="621"/>
      <c r="R347" s="621"/>
      <c r="S347" s="800"/>
    </row>
    <row r="348" spans="1:19" ht="21" thickBot="1" x14ac:dyDescent="0.35">
      <c r="B348" t="s">
        <v>713</v>
      </c>
      <c r="C348" s="634"/>
      <c r="D348" s="621"/>
      <c r="E348" s="621"/>
      <c r="F348" s="621"/>
      <c r="G348" s="621"/>
      <c r="H348" s="621"/>
      <c r="I348" s="621"/>
      <c r="J348" s="621"/>
      <c r="K348" s="621"/>
      <c r="L348" s="621"/>
      <c r="M348" s="621"/>
      <c r="N348" s="621"/>
      <c r="O348" s="621"/>
      <c r="P348" s="621"/>
      <c r="Q348" s="621"/>
      <c r="R348" s="621"/>
      <c r="S348" s="800"/>
    </row>
    <row r="349" spans="1:19" x14ac:dyDescent="0.25">
      <c r="B349" s="880" t="s">
        <v>710</v>
      </c>
      <c r="C349" s="1388">
        <f>D349+E349+F349+G349</f>
        <v>0</v>
      </c>
      <c r="D349" s="1390"/>
      <c r="E349" s="1389">
        <f>E258</f>
        <v>0</v>
      </c>
      <c r="F349" s="1390"/>
      <c r="G349" s="1391"/>
      <c r="H349" s="1388">
        <f>I349+J349+K349+L349</f>
        <v>0</v>
      </c>
      <c r="I349" s="1390"/>
      <c r="J349" s="1389">
        <f>J258</f>
        <v>0</v>
      </c>
      <c r="K349" s="1389">
        <f>K258</f>
        <v>0</v>
      </c>
      <c r="L349" s="1397">
        <f>L258</f>
        <v>0</v>
      </c>
      <c r="M349" s="1388">
        <f>N349+O349+P349+Q349</f>
        <v>0</v>
      </c>
      <c r="N349" s="1389"/>
      <c r="O349" s="1389">
        <f>O258</f>
        <v>0</v>
      </c>
      <c r="P349" s="1389">
        <f>P258</f>
        <v>0</v>
      </c>
      <c r="Q349" s="1390"/>
      <c r="R349" s="1391"/>
    </row>
    <row r="350" spans="1:19" x14ac:dyDescent="0.25">
      <c r="B350" s="881" t="s">
        <v>711</v>
      </c>
      <c r="C350" s="1392">
        <f>D350+E350+F350+G350</f>
        <v>0</v>
      </c>
      <c r="D350" s="1386"/>
      <c r="E350" s="1386"/>
      <c r="F350" s="1387"/>
      <c r="G350" s="1393"/>
      <c r="H350" s="1392">
        <f>I350+J350+K350+L350</f>
        <v>0</v>
      </c>
      <c r="I350" s="1386"/>
      <c r="J350" s="1386"/>
      <c r="K350" s="1387"/>
      <c r="L350" s="1393"/>
      <c r="M350" s="1392">
        <f>N350+O350+P350+Q350</f>
        <v>0</v>
      </c>
      <c r="N350" s="1386"/>
      <c r="O350" s="1386"/>
      <c r="P350" s="1387"/>
      <c r="Q350" s="1386"/>
      <c r="R350" s="1393"/>
    </row>
    <row r="351" spans="1:19" ht="33.75" customHeight="1" x14ac:dyDescent="0.25">
      <c r="B351" s="1398" t="s">
        <v>712</v>
      </c>
      <c r="C351" s="1400">
        <f>D351+E351+F351+G351</f>
        <v>555301.93000000005</v>
      </c>
      <c r="D351" s="1401">
        <f t="shared" ref="D351:R351" si="77">D346-D349-D350</f>
        <v>250998.03</v>
      </c>
      <c r="E351" s="1401">
        <f>E346-E349-E350</f>
        <v>267445.72000000009</v>
      </c>
      <c r="F351" s="1401">
        <f>F346-F349-F350</f>
        <v>36018.61</v>
      </c>
      <c r="G351" s="1402">
        <f t="shared" si="77"/>
        <v>839.57</v>
      </c>
      <c r="H351" s="1400">
        <f>I351+J351+L351</f>
        <v>532433.81414999999</v>
      </c>
      <c r="I351" s="1401">
        <f t="shared" si="77"/>
        <v>259640.35859999998</v>
      </c>
      <c r="J351" s="1401">
        <f t="shared" si="77"/>
        <v>272793.45555000001</v>
      </c>
      <c r="K351" s="1401">
        <f t="shared" si="77"/>
        <v>38004.97913</v>
      </c>
      <c r="L351" s="1402">
        <f t="shared" si="77"/>
        <v>0</v>
      </c>
      <c r="M351" s="1400">
        <f t="shared" si="77"/>
        <v>2798414.7300000004</v>
      </c>
      <c r="N351" s="1401">
        <f t="shared" si="77"/>
        <v>168107.50000000003</v>
      </c>
      <c r="O351" s="1401">
        <f t="shared" si="77"/>
        <v>2599769.9200000004</v>
      </c>
      <c r="P351" s="1401">
        <f t="shared" si="77"/>
        <v>30537.309999999998</v>
      </c>
      <c r="Q351" s="1401">
        <f t="shared" si="77"/>
        <v>0</v>
      </c>
      <c r="R351" s="1402">
        <f t="shared" si="77"/>
        <v>503.94471526508113</v>
      </c>
    </row>
    <row r="352" spans="1:19" ht="15.75" thickBot="1" x14ac:dyDescent="0.3">
      <c r="B352" s="1399"/>
      <c r="C352" s="1394"/>
      <c r="D352" s="1395"/>
      <c r="E352" s="1395"/>
      <c r="F352" s="1395"/>
      <c r="G352" s="1396"/>
      <c r="H352" s="1394"/>
      <c r="I352" s="1395"/>
      <c r="J352" s="1395"/>
      <c r="K352" s="1395"/>
      <c r="L352" s="1396"/>
      <c r="M352" s="1394"/>
      <c r="N352" s="1395"/>
      <c r="O352" s="1395"/>
      <c r="P352" s="1395"/>
      <c r="Q352" s="1395"/>
      <c r="R352" s="1396"/>
    </row>
  </sheetData>
  <mergeCells count="30">
    <mergeCell ref="A1:R1"/>
    <mergeCell ref="A2:R2"/>
    <mergeCell ref="G3:J3"/>
    <mergeCell ref="A5:A7"/>
    <mergeCell ref="C5:L5"/>
    <mergeCell ref="M5:Q5"/>
    <mergeCell ref="R5:R7"/>
    <mergeCell ref="C6:G6"/>
    <mergeCell ref="H6:L6"/>
    <mergeCell ref="N6:Q6"/>
    <mergeCell ref="A239:R239"/>
    <mergeCell ref="A8:R8"/>
    <mergeCell ref="A20:R20"/>
    <mergeCell ref="A82:R82"/>
    <mergeCell ref="A121:R121"/>
    <mergeCell ref="A129:R129"/>
    <mergeCell ref="A139:R139"/>
    <mergeCell ref="A146:R146"/>
    <mergeCell ref="A172:R172"/>
    <mergeCell ref="A199:R199"/>
    <mergeCell ref="A212:R212"/>
    <mergeCell ref="A229:R229"/>
    <mergeCell ref="A313:R313"/>
    <mergeCell ref="A320:R320"/>
    <mergeCell ref="A259:R259"/>
    <mergeCell ref="A267:R267"/>
    <mergeCell ref="A288:R288"/>
    <mergeCell ref="A293:R293"/>
    <mergeCell ref="A297:R297"/>
    <mergeCell ref="A305:R305"/>
  </mergeCells>
  <pageMargins left="0.7" right="0.7" top="0.75" bottom="0.75" header="0.3" footer="0.3"/>
  <pageSetup paperSize="9" scale="50" orientation="landscape" r:id="rId1"/>
  <rowBreaks count="2" manualBreakCount="2">
    <brk id="31" min="2" max="18" man="1"/>
    <brk id="53" min="2" max="1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CC"/>
  </sheetPr>
  <dimension ref="A1:V378"/>
  <sheetViews>
    <sheetView tabSelected="1" view="pageBreakPreview" zoomScaleNormal="90" zoomScaleSheetLayoutView="100" workbookViewId="0">
      <pane ySplit="7" topLeftCell="A360" activePane="bottomLeft" state="frozen"/>
      <selection pane="bottomLeft" activeCell="H372" sqref="H372"/>
    </sheetView>
  </sheetViews>
  <sheetFormatPr defaultRowHeight="15" x14ac:dyDescent="0.25"/>
  <cols>
    <col min="1" max="1" width="4.85546875" customWidth="1"/>
    <col min="2" max="2" width="31.140625" customWidth="1"/>
    <col min="3" max="3" width="12.28515625" customWidth="1"/>
    <col min="4" max="4" width="12.85546875" bestFit="1" customWidth="1"/>
    <col min="5" max="5" width="12.28515625" customWidth="1"/>
    <col min="6" max="6" width="11.42578125" customWidth="1"/>
    <col min="7" max="7" width="10.28515625" customWidth="1"/>
    <col min="8" max="8" width="13.42578125" customWidth="1"/>
    <col min="9" max="9" width="13.85546875" customWidth="1"/>
    <col min="10" max="10" width="11.85546875" customWidth="1"/>
    <col min="11" max="11" width="10.42578125" customWidth="1"/>
    <col min="12" max="12" width="8.42578125" customWidth="1"/>
    <col min="13" max="13" width="12.28515625" customWidth="1"/>
    <col min="14" max="14" width="12.5703125" customWidth="1"/>
    <col min="15" max="15" width="12.28515625" customWidth="1"/>
    <col min="16" max="16" width="10.42578125" customWidth="1"/>
    <col min="17" max="17" width="8.5703125" customWidth="1"/>
    <col min="18" max="18" width="10.5703125" customWidth="1"/>
    <col min="19" max="19" width="11.140625" customWidth="1"/>
  </cols>
  <sheetData>
    <row r="1" spans="1:22" ht="15.75" x14ac:dyDescent="0.25">
      <c r="A1" s="1876" t="s">
        <v>14</v>
      </c>
      <c r="B1" s="1876"/>
      <c r="C1" s="1876"/>
      <c r="D1" s="1876"/>
      <c r="E1" s="1876"/>
      <c r="F1" s="1876"/>
      <c r="G1" s="1876"/>
      <c r="H1" s="1876"/>
      <c r="I1" s="1876"/>
      <c r="J1" s="1876"/>
      <c r="K1" s="1876"/>
      <c r="L1" s="1876"/>
      <c r="M1" s="1876"/>
      <c r="N1" s="1876"/>
      <c r="O1" s="1876"/>
      <c r="P1" s="1876"/>
      <c r="Q1" s="1876"/>
      <c r="R1" s="1876"/>
    </row>
    <row r="2" spans="1:22" ht="15.75" x14ac:dyDescent="0.25">
      <c r="A2" s="1876" t="s">
        <v>15</v>
      </c>
      <c r="B2" s="1876"/>
      <c r="C2" s="1876"/>
      <c r="D2" s="1876"/>
      <c r="E2" s="1876"/>
      <c r="F2" s="1876"/>
      <c r="G2" s="1876"/>
      <c r="H2" s="1876"/>
      <c r="I2" s="1876"/>
      <c r="J2" s="1876"/>
      <c r="K2" s="1876"/>
      <c r="L2" s="1876"/>
      <c r="M2" s="1876"/>
      <c r="N2" s="1876"/>
      <c r="O2" s="1876"/>
      <c r="P2" s="1876"/>
      <c r="Q2" s="1876"/>
      <c r="R2" s="1876"/>
    </row>
    <row r="3" spans="1:22" ht="15.75" x14ac:dyDescent="0.25">
      <c r="A3" s="1613"/>
      <c r="B3" s="1613"/>
      <c r="C3" s="1613"/>
      <c r="D3" s="1613"/>
      <c r="E3" s="1613"/>
      <c r="F3" s="1613"/>
      <c r="G3" s="1876" t="s">
        <v>881</v>
      </c>
      <c r="H3" s="1877"/>
      <c r="I3" s="1877"/>
      <c r="J3" s="1877"/>
      <c r="K3" s="1613"/>
      <c r="L3" s="1613"/>
      <c r="M3" s="1613"/>
      <c r="N3" s="1613"/>
      <c r="O3" s="1613"/>
      <c r="P3" s="1613"/>
      <c r="Q3" s="1613"/>
      <c r="R3" s="1613"/>
      <c r="T3" s="478">
        <f t="shared" ref="T3:T67" si="0">C3-H3</f>
        <v>0</v>
      </c>
      <c r="U3" s="478">
        <f t="shared" ref="U3:U67" si="1">D3-I3</f>
        <v>0</v>
      </c>
      <c r="V3" s="478">
        <f t="shared" ref="V3:V67" si="2">E3-J3</f>
        <v>0</v>
      </c>
    </row>
    <row r="4" spans="1:22" ht="15.75" thickBot="1" x14ac:dyDescent="0.3">
      <c r="T4" s="478">
        <f t="shared" si="0"/>
        <v>0</v>
      </c>
      <c r="U4" s="478">
        <f t="shared" si="1"/>
        <v>0</v>
      </c>
      <c r="V4" s="478">
        <f t="shared" si="2"/>
        <v>0</v>
      </c>
    </row>
    <row r="5" spans="1:22" ht="15.75" thickBot="1" x14ac:dyDescent="0.3">
      <c r="A5" s="1878" t="s">
        <v>0</v>
      </c>
      <c r="B5" s="296" t="s">
        <v>1</v>
      </c>
      <c r="C5" s="1880" t="s">
        <v>4</v>
      </c>
      <c r="D5" s="1880"/>
      <c r="E5" s="1880"/>
      <c r="F5" s="1880"/>
      <c r="G5" s="1880"/>
      <c r="H5" s="1880"/>
      <c r="I5" s="1880"/>
      <c r="J5" s="1880"/>
      <c r="K5" s="1880"/>
      <c r="L5" s="1880"/>
      <c r="M5" s="1881" t="s">
        <v>5</v>
      </c>
      <c r="N5" s="1880"/>
      <c r="O5" s="1880"/>
      <c r="P5" s="1880"/>
      <c r="Q5" s="1880"/>
      <c r="R5" s="1882" t="s">
        <v>13</v>
      </c>
      <c r="T5" s="478" t="e">
        <f t="shared" si="0"/>
        <v>#VALUE!</v>
      </c>
      <c r="U5" s="478">
        <f t="shared" si="1"/>
        <v>0</v>
      </c>
      <c r="V5" s="478">
        <f t="shared" si="2"/>
        <v>0</v>
      </c>
    </row>
    <row r="6" spans="1:22" ht="15.75" thickBot="1" x14ac:dyDescent="0.3">
      <c r="A6" s="1879"/>
      <c r="B6" s="1" t="s">
        <v>2</v>
      </c>
      <c r="C6" s="1884" t="s">
        <v>6</v>
      </c>
      <c r="D6" s="1885"/>
      <c r="E6" s="1885"/>
      <c r="F6" s="1885"/>
      <c r="G6" s="1886"/>
      <c r="H6" s="1884" t="s">
        <v>7</v>
      </c>
      <c r="I6" s="1885"/>
      <c r="J6" s="1885"/>
      <c r="K6" s="1885"/>
      <c r="L6" s="1881"/>
      <c r="M6" s="88"/>
      <c r="N6" s="1880" t="s">
        <v>9</v>
      </c>
      <c r="O6" s="1880"/>
      <c r="P6" s="1880"/>
      <c r="Q6" s="1880"/>
      <c r="R6" s="1883"/>
      <c r="T6" s="478" t="e">
        <f t="shared" si="0"/>
        <v>#VALUE!</v>
      </c>
      <c r="U6" s="478">
        <f t="shared" si="1"/>
        <v>0</v>
      </c>
      <c r="V6" s="478">
        <f t="shared" si="2"/>
        <v>0</v>
      </c>
    </row>
    <row r="7" spans="1:22" ht="15.75" thickBot="1" x14ac:dyDescent="0.3">
      <c r="A7" s="1879"/>
      <c r="B7" s="1" t="s">
        <v>3</v>
      </c>
      <c r="C7" s="256" t="s">
        <v>8</v>
      </c>
      <c r="D7" s="293" t="s">
        <v>10</v>
      </c>
      <c r="E7" s="293" t="s">
        <v>11</v>
      </c>
      <c r="F7" s="1614" t="s">
        <v>12</v>
      </c>
      <c r="G7" s="295" t="s">
        <v>226</v>
      </c>
      <c r="H7" s="295" t="s">
        <v>8</v>
      </c>
      <c r="I7" s="293" t="s">
        <v>10</v>
      </c>
      <c r="J7" s="293" t="s">
        <v>11</v>
      </c>
      <c r="K7" s="296" t="s">
        <v>12</v>
      </c>
      <c r="L7" s="1615" t="s">
        <v>226</v>
      </c>
      <c r="M7" s="295" t="s">
        <v>8</v>
      </c>
      <c r="N7" s="293" t="s">
        <v>10</v>
      </c>
      <c r="O7" s="293" t="s">
        <v>11</v>
      </c>
      <c r="P7" s="296" t="s">
        <v>12</v>
      </c>
      <c r="Q7" s="298" t="s">
        <v>226</v>
      </c>
      <c r="R7" s="1883"/>
      <c r="T7" s="478" t="e">
        <f t="shared" si="0"/>
        <v>#VALUE!</v>
      </c>
      <c r="U7" s="478" t="e">
        <f t="shared" si="1"/>
        <v>#VALUE!</v>
      </c>
      <c r="V7" s="478" t="e">
        <f t="shared" si="2"/>
        <v>#VALUE!</v>
      </c>
    </row>
    <row r="8" spans="1:22" ht="30" customHeight="1" thickBot="1" x14ac:dyDescent="0.3">
      <c r="A8" s="1860" t="s">
        <v>450</v>
      </c>
      <c r="B8" s="1861"/>
      <c r="C8" s="1861"/>
      <c r="D8" s="1861"/>
      <c r="E8" s="1861"/>
      <c r="F8" s="1861"/>
      <c r="G8" s="1861"/>
      <c r="H8" s="1861"/>
      <c r="I8" s="1861"/>
      <c r="J8" s="1861"/>
      <c r="K8" s="1861"/>
      <c r="L8" s="1861"/>
      <c r="M8" s="1861"/>
      <c r="N8" s="1861"/>
      <c r="O8" s="1861"/>
      <c r="P8" s="1861"/>
      <c r="Q8" s="1861"/>
      <c r="R8" s="1862"/>
      <c r="S8" s="1618" t="s">
        <v>364</v>
      </c>
      <c r="T8" s="478">
        <f t="shared" si="0"/>
        <v>0</v>
      </c>
      <c r="U8" s="478">
        <f t="shared" si="1"/>
        <v>0</v>
      </c>
      <c r="V8" s="478">
        <f t="shared" si="2"/>
        <v>0</v>
      </c>
    </row>
    <row r="9" spans="1:22" ht="25.5" thickBot="1" x14ac:dyDescent="0.3">
      <c r="A9" s="1413">
        <v>1</v>
      </c>
      <c r="B9" s="885" t="s">
        <v>198</v>
      </c>
      <c r="C9" s="1833">
        <f>C10+C11+C12+C13</f>
        <v>144.30000000000001</v>
      </c>
      <c r="D9" s="1833">
        <f t="shared" ref="D9:Q9" si="3">D10+D11+D12+D13</f>
        <v>144.30000000000001</v>
      </c>
      <c r="E9" s="1325">
        <f t="shared" si="3"/>
        <v>0</v>
      </c>
      <c r="F9" s="1325">
        <f t="shared" si="3"/>
        <v>0</v>
      </c>
      <c r="G9" s="1325">
        <f t="shared" si="3"/>
        <v>0</v>
      </c>
      <c r="H9" s="1325">
        <f t="shared" si="3"/>
        <v>144.30000000000001</v>
      </c>
      <c r="I9" s="1325">
        <f t="shared" si="3"/>
        <v>144.30000000000001</v>
      </c>
      <c r="J9" s="1325">
        <f t="shared" si="3"/>
        <v>0</v>
      </c>
      <c r="K9" s="1325">
        <f t="shared" si="3"/>
        <v>0</v>
      </c>
      <c r="L9" s="1325">
        <f t="shared" si="3"/>
        <v>0</v>
      </c>
      <c r="M9" s="1833">
        <f t="shared" si="3"/>
        <v>144.25</v>
      </c>
      <c r="N9" s="1325">
        <f t="shared" si="3"/>
        <v>144.25</v>
      </c>
      <c r="O9" s="1325">
        <f t="shared" si="3"/>
        <v>0</v>
      </c>
      <c r="P9" s="1325">
        <f t="shared" si="3"/>
        <v>0</v>
      </c>
      <c r="Q9" s="1325">
        <f t="shared" si="3"/>
        <v>0</v>
      </c>
      <c r="R9" s="880"/>
      <c r="S9" s="1616"/>
      <c r="T9" s="478">
        <f t="shared" si="0"/>
        <v>0</v>
      </c>
      <c r="U9" s="478">
        <f t="shared" si="1"/>
        <v>0</v>
      </c>
      <c r="V9" s="478">
        <f t="shared" si="2"/>
        <v>0</v>
      </c>
    </row>
    <row r="10" spans="1:22" x14ac:dyDescent="0.25">
      <c r="A10" s="1413" t="s">
        <v>26</v>
      </c>
      <c r="B10" s="886" t="s">
        <v>197</v>
      </c>
      <c r="C10" s="1059">
        <f>D10+E10+F10+G10</f>
        <v>0</v>
      </c>
      <c r="D10" s="794"/>
      <c r="E10" s="794"/>
      <c r="F10" s="794"/>
      <c r="G10" s="1071"/>
      <c r="H10" s="1061">
        <f>I10+J10+K10+L10</f>
        <v>0</v>
      </c>
      <c r="I10" s="794"/>
      <c r="J10" s="794"/>
      <c r="K10" s="794"/>
      <c r="L10" s="1072"/>
      <c r="M10" s="1059">
        <f>N10+O10+P10</f>
        <v>0</v>
      </c>
      <c r="N10" s="794"/>
      <c r="O10" s="794"/>
      <c r="P10" s="794"/>
      <c r="Q10" s="1071"/>
      <c r="R10" s="801"/>
      <c r="S10" s="1616"/>
      <c r="T10" s="478">
        <f t="shared" si="0"/>
        <v>0</v>
      </c>
      <c r="U10" s="478">
        <f t="shared" si="1"/>
        <v>0</v>
      </c>
      <c r="V10" s="478">
        <f t="shared" si="2"/>
        <v>0</v>
      </c>
    </row>
    <row r="11" spans="1:22" ht="24.75" x14ac:dyDescent="0.25">
      <c r="A11" s="1414" t="s">
        <v>27</v>
      </c>
      <c r="B11" s="886" t="s">
        <v>296</v>
      </c>
      <c r="C11" s="1059">
        <f>D11+E11+F11+G11</f>
        <v>0</v>
      </c>
      <c r="D11" s="794"/>
      <c r="E11" s="794"/>
      <c r="F11" s="794"/>
      <c r="G11" s="1071"/>
      <c r="H11" s="1061">
        <f>I11+J11+K11+L11</f>
        <v>0</v>
      </c>
      <c r="I11" s="794"/>
      <c r="J11" s="794"/>
      <c r="K11" s="794"/>
      <c r="L11" s="1072"/>
      <c r="M11" s="1059">
        <f>N11+O11+P11</f>
        <v>0</v>
      </c>
      <c r="N11" s="794"/>
      <c r="O11" s="794"/>
      <c r="P11" s="794"/>
      <c r="Q11" s="1073"/>
      <c r="R11" s="802"/>
      <c r="S11" s="1616"/>
      <c r="T11" s="478">
        <f t="shared" si="0"/>
        <v>0</v>
      </c>
      <c r="U11" s="478">
        <f t="shared" si="1"/>
        <v>0</v>
      </c>
      <c r="V11" s="478">
        <f t="shared" si="2"/>
        <v>0</v>
      </c>
    </row>
    <row r="12" spans="1:22" ht="24.75" x14ac:dyDescent="0.25">
      <c r="A12" s="1415" t="s">
        <v>28</v>
      </c>
      <c r="B12" s="886" t="s">
        <v>930</v>
      </c>
      <c r="C12" s="1059">
        <f>D12+E12+F12+G12</f>
        <v>0</v>
      </c>
      <c r="D12" s="794"/>
      <c r="E12" s="794"/>
      <c r="F12" s="794"/>
      <c r="G12" s="1071"/>
      <c r="H12" s="1061">
        <f>I12+J12+K12+L12</f>
        <v>0</v>
      </c>
      <c r="I12" s="794"/>
      <c r="J12" s="794"/>
      <c r="K12" s="794"/>
      <c r="L12" s="1072"/>
      <c r="M12" s="1059">
        <f>SUM(N12:Q12)</f>
        <v>0</v>
      </c>
      <c r="N12" s="794"/>
      <c r="O12" s="794"/>
      <c r="P12" s="794"/>
      <c r="Q12" s="1071"/>
      <c r="R12" s="801"/>
      <c r="S12" s="1616"/>
      <c r="T12" s="478">
        <f t="shared" si="0"/>
        <v>0</v>
      </c>
      <c r="U12" s="478">
        <f t="shared" si="1"/>
        <v>0</v>
      </c>
      <c r="V12" s="478">
        <f t="shared" si="2"/>
        <v>0</v>
      </c>
    </row>
    <row r="13" spans="1:22" ht="48.75" x14ac:dyDescent="0.25">
      <c r="A13" s="1414" t="s">
        <v>29</v>
      </c>
      <c r="B13" s="886" t="s">
        <v>931</v>
      </c>
      <c r="C13" s="1059">
        <f>D13+E13+F13+G13</f>
        <v>144.30000000000001</v>
      </c>
      <c r="D13" s="794">
        <v>144.30000000000001</v>
      </c>
      <c r="E13" s="794"/>
      <c r="F13" s="794"/>
      <c r="G13" s="1071"/>
      <c r="H13" s="1061">
        <f>I13+J13+K13+L13</f>
        <v>144.30000000000001</v>
      </c>
      <c r="I13" s="794">
        <v>144.30000000000001</v>
      </c>
      <c r="J13" s="794"/>
      <c r="K13" s="794"/>
      <c r="L13" s="1072"/>
      <c r="M13" s="1059">
        <f>N13+O13+P13</f>
        <v>144.25</v>
      </c>
      <c r="N13" s="794">
        <v>144.25</v>
      </c>
      <c r="O13" s="794"/>
      <c r="P13" s="794"/>
      <c r="Q13" s="1074"/>
      <c r="R13" s="801"/>
      <c r="S13" s="1616"/>
      <c r="T13" s="478">
        <f t="shared" si="0"/>
        <v>0</v>
      </c>
      <c r="U13" s="478">
        <f t="shared" si="1"/>
        <v>0</v>
      </c>
      <c r="V13" s="478">
        <f t="shared" si="2"/>
        <v>0</v>
      </c>
    </row>
    <row r="14" spans="1:22" ht="24.75" x14ac:dyDescent="0.25">
      <c r="A14" s="61">
        <v>2</v>
      </c>
      <c r="B14" s="887" t="s">
        <v>715</v>
      </c>
      <c r="C14" s="1059">
        <f>SUM(D14:G14)</f>
        <v>3965.8</v>
      </c>
      <c r="D14" s="795">
        <f>SUM(D15:D17)</f>
        <v>3965.8</v>
      </c>
      <c r="E14" s="795">
        <f>E15+E16+E17</f>
        <v>0</v>
      </c>
      <c r="F14" s="795">
        <f>F15+F16+F17</f>
        <v>0</v>
      </c>
      <c r="G14" s="1060">
        <v>0</v>
      </c>
      <c r="H14" s="1061">
        <f>SUM(I14:L14)</f>
        <v>3965.8</v>
      </c>
      <c r="I14" s="795">
        <f>SUM(I15:I17)</f>
        <v>3965.8</v>
      </c>
      <c r="J14" s="795">
        <f>J15+J16+J17</f>
        <v>0</v>
      </c>
      <c r="K14" s="795">
        <f>K15+K16+K17</f>
        <v>0</v>
      </c>
      <c r="L14" s="1062">
        <v>0</v>
      </c>
      <c r="M14" s="1059">
        <f>SUM(N14:Q14)</f>
        <v>3924.3399999999997</v>
      </c>
      <c r="N14" s="795">
        <f>SUM(N15:N17)</f>
        <v>3924.3399999999997</v>
      </c>
      <c r="O14" s="795">
        <f>O15+O16+O17</f>
        <v>0</v>
      </c>
      <c r="P14" s="795">
        <f>P15+P16+P17</f>
        <v>0</v>
      </c>
      <c r="Q14" s="1060">
        <v>0</v>
      </c>
      <c r="R14" s="881"/>
      <c r="S14" s="1616"/>
      <c r="T14" s="478">
        <f t="shared" si="0"/>
        <v>0</v>
      </c>
      <c r="U14" s="478">
        <f t="shared" si="1"/>
        <v>0</v>
      </c>
      <c r="V14" s="478">
        <f t="shared" si="2"/>
        <v>0</v>
      </c>
    </row>
    <row r="15" spans="1:22" x14ac:dyDescent="0.25">
      <c r="A15" s="61" t="s">
        <v>34</v>
      </c>
      <c r="B15" s="886" t="s">
        <v>158</v>
      </c>
      <c r="C15" s="1059">
        <f>SUM(D15:G15)</f>
        <v>0</v>
      </c>
      <c r="D15" s="794">
        <v>0</v>
      </c>
      <c r="E15" s="794"/>
      <c r="F15" s="794"/>
      <c r="G15" s="1071"/>
      <c r="H15" s="1061">
        <f>SUM(I15:L15)</f>
        <v>0</v>
      </c>
      <c r="I15" s="794">
        <v>0</v>
      </c>
      <c r="J15" s="794"/>
      <c r="K15" s="794"/>
      <c r="L15" s="1072"/>
      <c r="M15" s="1059">
        <f>SUM(N15:Q15)</f>
        <v>0</v>
      </c>
      <c r="N15" s="794">
        <v>0</v>
      </c>
      <c r="O15" s="794"/>
      <c r="P15" s="1074"/>
      <c r="Q15" s="1074"/>
      <c r="R15" s="801"/>
      <c r="S15" s="1616"/>
      <c r="T15" s="478">
        <f t="shared" si="0"/>
        <v>0</v>
      </c>
      <c r="U15" s="478">
        <f t="shared" si="1"/>
        <v>0</v>
      </c>
      <c r="V15" s="478">
        <f t="shared" si="2"/>
        <v>0</v>
      </c>
    </row>
    <row r="16" spans="1:22" x14ac:dyDescent="0.25">
      <c r="A16" s="61" t="s">
        <v>115</v>
      </c>
      <c r="B16" s="886" t="s">
        <v>159</v>
      </c>
      <c r="C16" s="1059">
        <f>SUM(D16:G16)</f>
        <v>3401.9</v>
      </c>
      <c r="D16" s="794">
        <v>3401.9</v>
      </c>
      <c r="E16" s="794"/>
      <c r="F16" s="794"/>
      <c r="G16" s="1071"/>
      <c r="H16" s="1061">
        <f>SUM(I16:L16)</f>
        <v>3401.9</v>
      </c>
      <c r="I16" s="794">
        <v>3401.9</v>
      </c>
      <c r="J16" s="794"/>
      <c r="K16" s="794"/>
      <c r="L16" s="1072"/>
      <c r="M16" s="1059">
        <f>SUM(N16:Q16)</f>
        <v>3360.47</v>
      </c>
      <c r="N16" s="794">
        <v>3360.47</v>
      </c>
      <c r="O16" s="794"/>
      <c r="P16" s="1074"/>
      <c r="Q16" s="1074"/>
      <c r="R16" s="801"/>
      <c r="S16" s="1616"/>
      <c r="T16" s="478">
        <f t="shared" si="0"/>
        <v>0</v>
      </c>
      <c r="U16" s="478">
        <f t="shared" si="1"/>
        <v>0</v>
      </c>
      <c r="V16" s="478">
        <f t="shared" si="2"/>
        <v>0</v>
      </c>
    </row>
    <row r="17" spans="1:22" x14ac:dyDescent="0.25">
      <c r="A17" s="61" t="s">
        <v>116</v>
      </c>
      <c r="B17" s="886" t="s">
        <v>160</v>
      </c>
      <c r="C17" s="1059">
        <f>SUM(D17:G17)</f>
        <v>563.9</v>
      </c>
      <c r="D17" s="1065">
        <v>563.9</v>
      </c>
      <c r="E17" s="794"/>
      <c r="F17" s="1074"/>
      <c r="G17" s="1074"/>
      <c r="H17" s="1061">
        <f>SUM(I17:L17)</f>
        <v>563.9</v>
      </c>
      <c r="I17" s="1065">
        <v>563.9</v>
      </c>
      <c r="J17" s="794"/>
      <c r="K17" s="794"/>
      <c r="L17" s="1075"/>
      <c r="M17" s="1059">
        <f>SUM(N17:Q17)</f>
        <v>563.87</v>
      </c>
      <c r="N17" s="794">
        <v>563.87</v>
      </c>
      <c r="O17" s="794"/>
      <c r="P17" s="794"/>
      <c r="Q17" s="1074"/>
      <c r="R17" s="882"/>
      <c r="S17" s="1616"/>
      <c r="T17" s="478">
        <f t="shared" si="0"/>
        <v>0</v>
      </c>
      <c r="U17" s="478">
        <f t="shared" si="1"/>
        <v>0</v>
      </c>
      <c r="V17" s="478">
        <f t="shared" si="2"/>
        <v>0</v>
      </c>
    </row>
    <row r="18" spans="1:22" ht="36.75" x14ac:dyDescent="0.25">
      <c r="A18" s="803">
        <v>3</v>
      </c>
      <c r="B18" s="888" t="s">
        <v>427</v>
      </c>
      <c r="C18" s="1066">
        <v>0</v>
      </c>
      <c r="D18" s="1067">
        <v>0</v>
      </c>
      <c r="E18" s="795">
        <v>0</v>
      </c>
      <c r="F18" s="795">
        <v>0</v>
      </c>
      <c r="G18" s="1063">
        <v>0</v>
      </c>
      <c r="H18" s="991">
        <v>0</v>
      </c>
      <c r="I18" s="1067">
        <v>0</v>
      </c>
      <c r="J18" s="795">
        <v>0</v>
      </c>
      <c r="K18" s="795">
        <v>0</v>
      </c>
      <c r="L18" s="1076">
        <v>0</v>
      </c>
      <c r="M18" s="1066">
        <v>0</v>
      </c>
      <c r="N18" s="795">
        <v>0</v>
      </c>
      <c r="O18" s="795">
        <v>0</v>
      </c>
      <c r="P18" s="795">
        <v>0</v>
      </c>
      <c r="Q18" s="1077">
        <v>0</v>
      </c>
      <c r="R18" s="883"/>
      <c r="S18" s="1616"/>
      <c r="T18" s="478">
        <f t="shared" si="0"/>
        <v>0</v>
      </c>
      <c r="U18" s="478">
        <f t="shared" si="1"/>
        <v>0</v>
      </c>
      <c r="V18" s="478">
        <f t="shared" si="2"/>
        <v>0</v>
      </c>
    </row>
    <row r="19" spans="1:22" ht="16.5" thickBot="1" x14ac:dyDescent="0.3">
      <c r="A19" s="641"/>
      <c r="B19" s="889" t="s">
        <v>131</v>
      </c>
      <c r="C19" s="1831">
        <f>SUM(D19:G19)</f>
        <v>4110.1000000000004</v>
      </c>
      <c r="D19" s="1069">
        <f>D9+D14+D18</f>
        <v>4110.1000000000004</v>
      </c>
      <c r="E19" s="1069">
        <f>E9+E14+E18</f>
        <v>0</v>
      </c>
      <c r="F19" s="1069">
        <f>F9+F14+F18</f>
        <v>0</v>
      </c>
      <c r="G19" s="1078">
        <f>G9+G14+G18</f>
        <v>0</v>
      </c>
      <c r="H19" s="1832">
        <f>SUM(I19:L19)</f>
        <v>4110.1000000000004</v>
      </c>
      <c r="I19" s="1069">
        <f>I9+I14+I18</f>
        <v>4110.1000000000004</v>
      </c>
      <c r="J19" s="1069">
        <f>J9+J14+J18</f>
        <v>0</v>
      </c>
      <c r="K19" s="1069">
        <f>K9+K14+K18</f>
        <v>0</v>
      </c>
      <c r="L19" s="1079">
        <f>L9+L14+L18</f>
        <v>0</v>
      </c>
      <c r="M19" s="1831">
        <f>SUM(N19:P19)</f>
        <v>4068.5899999999997</v>
      </c>
      <c r="N19" s="1978">
        <f>N9+N14+N18</f>
        <v>4068.5899999999997</v>
      </c>
      <c r="O19" s="1069">
        <f>O9+O14+O18</f>
        <v>0</v>
      </c>
      <c r="P19" s="1069">
        <f>P9+P14+P18</f>
        <v>0</v>
      </c>
      <c r="Q19" s="1080">
        <f>Q9+Q14+Q18</f>
        <v>0</v>
      </c>
      <c r="R19" s="884">
        <f>M19/C19*100</f>
        <v>98.990048903919586</v>
      </c>
      <c r="S19" s="1616">
        <v>4844.5</v>
      </c>
      <c r="T19" s="478">
        <f t="shared" si="0"/>
        <v>0</v>
      </c>
      <c r="U19" s="478">
        <f t="shared" si="1"/>
        <v>0</v>
      </c>
      <c r="V19" s="478">
        <f t="shared" si="2"/>
        <v>0</v>
      </c>
    </row>
    <row r="20" spans="1:22" ht="30" customHeight="1" thickBot="1" x14ac:dyDescent="0.3">
      <c r="A20" s="1863" t="s">
        <v>878</v>
      </c>
      <c r="B20" s="1864"/>
      <c r="C20" s="1864"/>
      <c r="D20" s="1864"/>
      <c r="E20" s="1864"/>
      <c r="F20" s="1864"/>
      <c r="G20" s="1864"/>
      <c r="H20" s="1864"/>
      <c r="I20" s="1864"/>
      <c r="J20" s="1864"/>
      <c r="K20" s="1864"/>
      <c r="L20" s="1864"/>
      <c r="M20" s="1864"/>
      <c r="N20" s="1864"/>
      <c r="O20" s="1864"/>
      <c r="P20" s="1864"/>
      <c r="Q20" s="1864"/>
      <c r="R20" s="1865"/>
      <c r="S20" s="1618" t="s">
        <v>364</v>
      </c>
      <c r="T20" s="478">
        <f t="shared" si="0"/>
        <v>0</v>
      </c>
      <c r="U20" s="478">
        <f t="shared" si="1"/>
        <v>0</v>
      </c>
      <c r="V20" s="478">
        <f t="shared" si="2"/>
        <v>0</v>
      </c>
    </row>
    <row r="21" spans="1:22" ht="27" customHeight="1" x14ac:dyDescent="0.25">
      <c r="A21" s="1465"/>
      <c r="B21" s="1473" t="s">
        <v>758</v>
      </c>
      <c r="C21" s="1482">
        <f t="shared" ref="C21:C30" si="4">SUM(D21:G21)</f>
        <v>1002.51</v>
      </c>
      <c r="D21" s="1085">
        <f>D22+D25+D31</f>
        <v>1002.51</v>
      </c>
      <c r="E21" s="1085">
        <f>E22+E25+E31</f>
        <v>0</v>
      </c>
      <c r="F21" s="1085">
        <f>F22+F25+F31</f>
        <v>0</v>
      </c>
      <c r="G21" s="1197">
        <f>G22+G25+G31</f>
        <v>0</v>
      </c>
      <c r="H21" s="1482">
        <f t="shared" ref="H21:H31" si="5">SUM(I21:L21)</f>
        <v>1002.51</v>
      </c>
      <c r="I21" s="1085">
        <f>I22+I25+I31</f>
        <v>1002.51</v>
      </c>
      <c r="J21" s="1085">
        <f>J22+J25+J31</f>
        <v>0</v>
      </c>
      <c r="K21" s="1085">
        <f>K22+K25+K31</f>
        <v>0</v>
      </c>
      <c r="L21" s="1197">
        <f>L22+L25+L31</f>
        <v>0</v>
      </c>
      <c r="M21" s="1482">
        <f t="shared" ref="M21:M31" si="6">SUM(N21:Q21)</f>
        <v>1002.51</v>
      </c>
      <c r="N21" s="1085">
        <f>N22+N25+N31</f>
        <v>1002.51</v>
      </c>
      <c r="O21" s="1085">
        <f>O22+O25+O31</f>
        <v>0</v>
      </c>
      <c r="P21" s="1085">
        <f>P22+P25+P31</f>
        <v>0</v>
      </c>
      <c r="Q21" s="1197">
        <f>Q22+Q25+Q31</f>
        <v>0</v>
      </c>
      <c r="R21" s="1484"/>
      <c r="S21" s="1616">
        <v>1052.5999999999999</v>
      </c>
      <c r="T21" s="478">
        <f t="shared" si="0"/>
        <v>0</v>
      </c>
      <c r="U21" s="478">
        <f t="shared" si="1"/>
        <v>0</v>
      </c>
      <c r="V21" s="478">
        <f t="shared" si="2"/>
        <v>0</v>
      </c>
    </row>
    <row r="22" spans="1:22" ht="39.75" customHeight="1" x14ac:dyDescent="0.25">
      <c r="A22" s="1621">
        <v>1</v>
      </c>
      <c r="B22" s="1622" t="s">
        <v>749</v>
      </c>
      <c r="C22" s="1623">
        <f t="shared" si="4"/>
        <v>459.13</v>
      </c>
      <c r="D22" s="1332">
        <f>SUM(D23)</f>
        <v>459.13</v>
      </c>
      <c r="E22" s="1332">
        <f>SUM(E23)</f>
        <v>0</v>
      </c>
      <c r="F22" s="1332">
        <f>SUM(F23)</f>
        <v>0</v>
      </c>
      <c r="G22" s="1624">
        <f>SUM(G23)</f>
        <v>0</v>
      </c>
      <c r="H22" s="1623">
        <f t="shared" si="5"/>
        <v>459.13</v>
      </c>
      <c r="I22" s="1332">
        <f>SUM(I23)</f>
        <v>459.13</v>
      </c>
      <c r="J22" s="1332">
        <f>SUM(J23)</f>
        <v>0</v>
      </c>
      <c r="K22" s="1332">
        <f>SUM(K23)</f>
        <v>0</v>
      </c>
      <c r="L22" s="1624">
        <f>SUM(L23)</f>
        <v>0</v>
      </c>
      <c r="M22" s="1623">
        <f t="shared" si="6"/>
        <v>459.13</v>
      </c>
      <c r="N22" s="1332">
        <f>SUM(N23)</f>
        <v>459.13</v>
      </c>
      <c r="O22" s="1332">
        <f>SUM(O23)</f>
        <v>0</v>
      </c>
      <c r="P22" s="1332">
        <f>SUM(P23)</f>
        <v>0</v>
      </c>
      <c r="Q22" s="1624">
        <f>SUM(Q23)</f>
        <v>0</v>
      </c>
      <c r="R22" s="1625">
        <f>M22/C22*100</f>
        <v>100</v>
      </c>
      <c r="S22" s="1616"/>
      <c r="T22" s="478">
        <f t="shared" si="0"/>
        <v>0</v>
      </c>
      <c r="U22" s="478">
        <f t="shared" si="1"/>
        <v>0</v>
      </c>
      <c r="V22" s="478">
        <f t="shared" si="2"/>
        <v>0</v>
      </c>
    </row>
    <row r="23" spans="1:22" ht="24" x14ac:dyDescent="0.25">
      <c r="A23" s="1492" t="s">
        <v>26</v>
      </c>
      <c r="B23" s="1479" t="s">
        <v>551</v>
      </c>
      <c r="C23" s="1092">
        <f t="shared" si="4"/>
        <v>459.13</v>
      </c>
      <c r="D23" s="1097">
        <f>D24</f>
        <v>459.13</v>
      </c>
      <c r="E23" s="1097"/>
      <c r="F23" s="1097"/>
      <c r="G23" s="1099"/>
      <c r="H23" s="1092">
        <f t="shared" si="5"/>
        <v>459.13</v>
      </c>
      <c r="I23" s="1097">
        <f>I24</f>
        <v>459.13</v>
      </c>
      <c r="J23" s="1097"/>
      <c r="K23" s="1097"/>
      <c r="L23" s="1099"/>
      <c r="M23" s="1092">
        <f t="shared" si="6"/>
        <v>459.13</v>
      </c>
      <c r="N23" s="1097">
        <f>N24</f>
        <v>459.13</v>
      </c>
      <c r="O23" s="1097"/>
      <c r="P23" s="1097"/>
      <c r="Q23" s="1099"/>
      <c r="R23" s="674"/>
      <c r="S23" s="1616"/>
      <c r="T23" s="478">
        <f t="shared" si="0"/>
        <v>0</v>
      </c>
      <c r="U23" s="478">
        <f t="shared" si="1"/>
        <v>0</v>
      </c>
      <c r="V23" s="478">
        <f t="shared" si="2"/>
        <v>0</v>
      </c>
    </row>
    <row r="24" spans="1:22" ht="24" x14ac:dyDescent="0.25">
      <c r="A24" s="1464" t="s">
        <v>607</v>
      </c>
      <c r="B24" s="104" t="s">
        <v>793</v>
      </c>
      <c r="C24" s="923">
        <f t="shared" si="4"/>
        <v>459.13</v>
      </c>
      <c r="D24" s="276">
        <v>459.13</v>
      </c>
      <c r="E24" s="276"/>
      <c r="F24" s="276"/>
      <c r="G24" s="1096"/>
      <c r="H24" s="923">
        <f t="shared" si="5"/>
        <v>459.13</v>
      </c>
      <c r="I24" s="276">
        <v>459.13</v>
      </c>
      <c r="J24" s="276"/>
      <c r="K24" s="276"/>
      <c r="L24" s="1096"/>
      <c r="M24" s="923">
        <f t="shared" si="6"/>
        <v>459.13</v>
      </c>
      <c r="N24" s="276">
        <v>459.13</v>
      </c>
      <c r="O24" s="276"/>
      <c r="P24" s="276"/>
      <c r="Q24" s="1096"/>
      <c r="R24" s="807"/>
      <c r="S24" s="1616"/>
      <c r="T24" s="478">
        <f t="shared" si="0"/>
        <v>0</v>
      </c>
      <c r="U24" s="478">
        <f t="shared" si="1"/>
        <v>0</v>
      </c>
      <c r="V24" s="478">
        <f t="shared" si="2"/>
        <v>0</v>
      </c>
    </row>
    <row r="25" spans="1:22" ht="60" x14ac:dyDescent="0.25">
      <c r="A25" s="1626">
        <v>2</v>
      </c>
      <c r="B25" s="1627" t="s">
        <v>750</v>
      </c>
      <c r="C25" s="1834">
        <f t="shared" si="4"/>
        <v>493.38000000000005</v>
      </c>
      <c r="D25" s="1332">
        <f>SUM(D26)</f>
        <v>493.38000000000005</v>
      </c>
      <c r="E25" s="1332">
        <f>SUM(E26)</f>
        <v>0</v>
      </c>
      <c r="F25" s="1332">
        <f>SUM(F26)</f>
        <v>0</v>
      </c>
      <c r="G25" s="1624">
        <f>SUM(G26)</f>
        <v>0</v>
      </c>
      <c r="H25" s="1623">
        <f t="shared" si="5"/>
        <v>493.38000000000005</v>
      </c>
      <c r="I25" s="1332">
        <f>SUM(I26)</f>
        <v>493.38000000000005</v>
      </c>
      <c r="J25" s="1332">
        <f>SUM(J26)</f>
        <v>0</v>
      </c>
      <c r="K25" s="1332">
        <f>SUM(K26)</f>
        <v>0</v>
      </c>
      <c r="L25" s="1624">
        <f>SUM(L26)</f>
        <v>0</v>
      </c>
      <c r="M25" s="1834">
        <f t="shared" si="6"/>
        <v>493.38000000000005</v>
      </c>
      <c r="N25" s="1332">
        <f>SUM(N26)</f>
        <v>493.38000000000005</v>
      </c>
      <c r="O25" s="1332">
        <f>SUM(O26)</f>
        <v>0</v>
      </c>
      <c r="P25" s="1332">
        <f>SUM(P26)</f>
        <v>0</v>
      </c>
      <c r="Q25" s="1624">
        <f>SUM(Q26)</f>
        <v>0</v>
      </c>
      <c r="R25" s="1628"/>
      <c r="S25" s="1616"/>
      <c r="T25" s="478">
        <f t="shared" si="0"/>
        <v>0</v>
      </c>
      <c r="U25" s="478">
        <f t="shared" si="1"/>
        <v>0</v>
      </c>
      <c r="V25" s="478">
        <f t="shared" si="2"/>
        <v>0</v>
      </c>
    </row>
    <row r="26" spans="1:22" ht="24" x14ac:dyDescent="0.25">
      <c r="A26" s="46" t="s">
        <v>34</v>
      </c>
      <c r="B26" s="107" t="s">
        <v>553</v>
      </c>
      <c r="C26" s="1092">
        <f t="shared" si="4"/>
        <v>493.38000000000005</v>
      </c>
      <c r="D26" s="1090">
        <f>D27+D28+D29+D30</f>
        <v>493.38000000000005</v>
      </c>
      <c r="E26" s="1090">
        <f>E27+E28+E29+E30</f>
        <v>0</v>
      </c>
      <c r="F26" s="1090">
        <f>F27+F28+F29+F30</f>
        <v>0</v>
      </c>
      <c r="G26" s="1094">
        <f>G27+G28+G29+G30</f>
        <v>0</v>
      </c>
      <c r="H26" s="1092">
        <f t="shared" si="5"/>
        <v>493.38000000000005</v>
      </c>
      <c r="I26" s="1090">
        <f>I27+I28+I29+I30</f>
        <v>493.38000000000005</v>
      </c>
      <c r="J26" s="1090">
        <f>J27+J28+J29+J30</f>
        <v>0</v>
      </c>
      <c r="K26" s="1090">
        <f>K27+K28+K29+K30</f>
        <v>0</v>
      </c>
      <c r="L26" s="1094">
        <f>L27+L28+L29+L30</f>
        <v>0</v>
      </c>
      <c r="M26" s="1092">
        <f t="shared" si="6"/>
        <v>493.38000000000005</v>
      </c>
      <c r="N26" s="1090">
        <f>N27+N28+N29+N30</f>
        <v>493.38000000000005</v>
      </c>
      <c r="O26" s="1090">
        <f>O27+O28+O29+O30</f>
        <v>0</v>
      </c>
      <c r="P26" s="1090">
        <f>P27+P28+P29+P30</f>
        <v>0</v>
      </c>
      <c r="Q26" s="1094">
        <f>Q27+Q28+Q29+Q30</f>
        <v>0</v>
      </c>
      <c r="R26" s="675"/>
      <c r="S26" s="1616"/>
      <c r="T26" s="478">
        <f t="shared" si="0"/>
        <v>0</v>
      </c>
      <c r="U26" s="478">
        <f t="shared" si="1"/>
        <v>0</v>
      </c>
      <c r="V26" s="478">
        <f t="shared" si="2"/>
        <v>0</v>
      </c>
    </row>
    <row r="27" spans="1:22" ht="48" x14ac:dyDescent="0.25">
      <c r="A27" s="244" t="s">
        <v>397</v>
      </c>
      <c r="B27" s="1476" t="s">
        <v>794</v>
      </c>
      <c r="C27" s="923">
        <f t="shared" si="4"/>
        <v>246.84</v>
      </c>
      <c r="D27" s="799">
        <v>246.84</v>
      </c>
      <c r="E27" s="798"/>
      <c r="F27" s="798"/>
      <c r="G27" s="932"/>
      <c r="H27" s="923">
        <f t="shared" si="5"/>
        <v>246.84</v>
      </c>
      <c r="I27" s="799">
        <v>246.84</v>
      </c>
      <c r="J27" s="798"/>
      <c r="K27" s="798"/>
      <c r="L27" s="932"/>
      <c r="M27" s="923">
        <f t="shared" si="6"/>
        <v>246.84</v>
      </c>
      <c r="N27" s="799">
        <v>246.84</v>
      </c>
      <c r="O27" s="798"/>
      <c r="P27" s="798"/>
      <c r="Q27" s="932"/>
      <c r="R27" s="245"/>
      <c r="S27" s="1616"/>
      <c r="T27" s="478">
        <f t="shared" si="0"/>
        <v>0</v>
      </c>
      <c r="U27" s="478">
        <f t="shared" si="1"/>
        <v>0</v>
      </c>
      <c r="V27" s="478">
        <f t="shared" si="2"/>
        <v>0</v>
      </c>
    </row>
    <row r="28" spans="1:22" ht="48" x14ac:dyDescent="0.25">
      <c r="A28" s="1490" t="s">
        <v>398</v>
      </c>
      <c r="B28" s="1476" t="s">
        <v>555</v>
      </c>
      <c r="C28" s="923">
        <f t="shared" si="4"/>
        <v>31</v>
      </c>
      <c r="D28" s="799">
        <v>31</v>
      </c>
      <c r="E28" s="798"/>
      <c r="F28" s="798"/>
      <c r="G28" s="932"/>
      <c r="H28" s="923">
        <f t="shared" si="5"/>
        <v>31</v>
      </c>
      <c r="I28" s="799">
        <v>31</v>
      </c>
      <c r="J28" s="798"/>
      <c r="K28" s="798"/>
      <c r="L28" s="932"/>
      <c r="M28" s="923">
        <f t="shared" si="6"/>
        <v>31</v>
      </c>
      <c r="N28" s="799">
        <v>31</v>
      </c>
      <c r="O28" s="798"/>
      <c r="P28" s="798"/>
      <c r="Q28" s="932"/>
      <c r="R28" s="1485">
        <f>M28/C28*100</f>
        <v>100</v>
      </c>
      <c r="S28" s="1616"/>
      <c r="T28" s="478">
        <f t="shared" si="0"/>
        <v>0</v>
      </c>
      <c r="U28" s="478">
        <f t="shared" si="1"/>
        <v>0</v>
      </c>
      <c r="V28" s="478">
        <f t="shared" si="2"/>
        <v>0</v>
      </c>
    </row>
    <row r="29" spans="1:22" ht="48" x14ac:dyDescent="0.25">
      <c r="A29" s="26" t="s">
        <v>399</v>
      </c>
      <c r="B29" s="1477" t="s">
        <v>751</v>
      </c>
      <c r="C29" s="923">
        <f t="shared" si="4"/>
        <v>66.540000000000006</v>
      </c>
      <c r="D29" s="799">
        <v>66.540000000000006</v>
      </c>
      <c r="E29" s="798"/>
      <c r="F29" s="798"/>
      <c r="G29" s="932"/>
      <c r="H29" s="923">
        <f t="shared" si="5"/>
        <v>66.540000000000006</v>
      </c>
      <c r="I29" s="799">
        <v>66.540000000000006</v>
      </c>
      <c r="J29" s="798"/>
      <c r="K29" s="798"/>
      <c r="L29" s="932"/>
      <c r="M29" s="923">
        <f t="shared" si="6"/>
        <v>66.540000000000006</v>
      </c>
      <c r="N29" s="799">
        <v>66.540000000000006</v>
      </c>
      <c r="O29" s="798"/>
      <c r="P29" s="798"/>
      <c r="Q29" s="932"/>
      <c r="R29" s="1486">
        <f>M29/C29*100</f>
        <v>100</v>
      </c>
      <c r="S29" s="1616"/>
      <c r="T29" s="478">
        <f t="shared" si="0"/>
        <v>0</v>
      </c>
      <c r="U29" s="478">
        <f t="shared" si="1"/>
        <v>0</v>
      </c>
      <c r="V29" s="478">
        <f t="shared" si="2"/>
        <v>0</v>
      </c>
    </row>
    <row r="30" spans="1:22" ht="48.75" x14ac:dyDescent="0.25">
      <c r="A30" s="1491" t="s">
        <v>400</v>
      </c>
      <c r="B30" s="1478" t="s">
        <v>752</v>
      </c>
      <c r="C30" s="923">
        <f t="shared" si="4"/>
        <v>149</v>
      </c>
      <c r="D30" s="799">
        <v>149</v>
      </c>
      <c r="E30" s="798"/>
      <c r="F30" s="798"/>
      <c r="G30" s="1321"/>
      <c r="H30" s="923">
        <f t="shared" si="5"/>
        <v>149</v>
      </c>
      <c r="I30" s="799">
        <v>149</v>
      </c>
      <c r="J30" s="798"/>
      <c r="K30" s="798"/>
      <c r="L30" s="1321"/>
      <c r="M30" s="923">
        <f t="shared" si="6"/>
        <v>149</v>
      </c>
      <c r="N30" s="799">
        <v>149</v>
      </c>
      <c r="O30" s="798"/>
      <c r="P30" s="798"/>
      <c r="Q30" s="1321"/>
      <c r="R30" s="908">
        <f>M30/C30*100</f>
        <v>100</v>
      </c>
      <c r="S30" s="1616"/>
      <c r="T30" s="478">
        <f t="shared" si="0"/>
        <v>0</v>
      </c>
      <c r="U30" s="478">
        <f t="shared" si="1"/>
        <v>0</v>
      </c>
      <c r="V30" s="478">
        <f t="shared" si="2"/>
        <v>0</v>
      </c>
    </row>
    <row r="31" spans="1:22" ht="36" customHeight="1" x14ac:dyDescent="0.25">
      <c r="A31" s="1629" t="s">
        <v>394</v>
      </c>
      <c r="B31" s="1627" t="s">
        <v>753</v>
      </c>
      <c r="C31" s="1623">
        <f>SUM(D31:G31)</f>
        <v>50</v>
      </c>
      <c r="D31" s="1630">
        <f>SUM(D32)</f>
        <v>50</v>
      </c>
      <c r="E31" s="1630">
        <f>SUM(E32)</f>
        <v>0</v>
      </c>
      <c r="F31" s="1332">
        <f>SUM(F32)</f>
        <v>0</v>
      </c>
      <c r="G31" s="1631">
        <f>SUM(G32)</f>
        <v>0</v>
      </c>
      <c r="H31" s="1623">
        <f t="shared" si="5"/>
        <v>50</v>
      </c>
      <c r="I31" s="1630">
        <f>SUM(I32)</f>
        <v>50</v>
      </c>
      <c r="J31" s="1630">
        <f>SUM(J32)</f>
        <v>0</v>
      </c>
      <c r="K31" s="1332">
        <f>SUM(K32)</f>
        <v>0</v>
      </c>
      <c r="L31" s="1631">
        <f>SUM(L32)</f>
        <v>0</v>
      </c>
      <c r="M31" s="1623">
        <f t="shared" si="6"/>
        <v>50</v>
      </c>
      <c r="N31" s="1630">
        <f>SUM(N32)</f>
        <v>50</v>
      </c>
      <c r="O31" s="1630">
        <f>SUM(O32)</f>
        <v>0</v>
      </c>
      <c r="P31" s="1332">
        <f>SUM(P32)</f>
        <v>0</v>
      </c>
      <c r="Q31" s="1624">
        <f>SUM(Q32)</f>
        <v>0</v>
      </c>
      <c r="R31" s="1625">
        <f>M31/C31*100</f>
        <v>100</v>
      </c>
      <c r="S31" s="1616"/>
      <c r="T31" s="478">
        <f t="shared" si="0"/>
        <v>0</v>
      </c>
      <c r="U31" s="478">
        <f t="shared" si="1"/>
        <v>0</v>
      </c>
      <c r="V31" s="478">
        <f t="shared" si="2"/>
        <v>0</v>
      </c>
    </row>
    <row r="32" spans="1:22" ht="48" x14ac:dyDescent="0.25">
      <c r="A32" s="1464" t="s">
        <v>40</v>
      </c>
      <c r="B32" s="104" t="s">
        <v>67</v>
      </c>
      <c r="C32" s="1532">
        <f>D32</f>
        <v>50</v>
      </c>
      <c r="D32" s="276">
        <v>50</v>
      </c>
      <c r="E32" s="276"/>
      <c r="F32" s="276"/>
      <c r="G32" s="1096"/>
      <c r="H32" s="1112">
        <f>I32+J32+K32</f>
        <v>50</v>
      </c>
      <c r="I32" s="276">
        <v>50</v>
      </c>
      <c r="J32" s="276"/>
      <c r="K32" s="276"/>
      <c r="L32" s="1096"/>
      <c r="M32" s="1112">
        <f>N32</f>
        <v>50</v>
      </c>
      <c r="N32" s="276">
        <v>50</v>
      </c>
      <c r="O32" s="276"/>
      <c r="P32" s="276"/>
      <c r="Q32" s="934"/>
      <c r="R32" s="807"/>
      <c r="S32" s="1616"/>
      <c r="T32" s="478">
        <f t="shared" si="0"/>
        <v>0</v>
      </c>
      <c r="U32" s="478">
        <f t="shared" si="1"/>
        <v>0</v>
      </c>
      <c r="V32" s="478">
        <f t="shared" si="2"/>
        <v>0</v>
      </c>
    </row>
    <row r="33" spans="1:22" ht="36" x14ac:dyDescent="0.25">
      <c r="A33" s="1493"/>
      <c r="B33" s="103" t="s">
        <v>759</v>
      </c>
      <c r="C33" s="1128">
        <f>SUM(D33:G33)</f>
        <v>0</v>
      </c>
      <c r="D33" s="1124">
        <f>SUM(D34:D35)</f>
        <v>0</v>
      </c>
      <c r="E33" s="461">
        <f>SUM(E34:E35)</f>
        <v>0</v>
      </c>
      <c r="F33" s="461">
        <f>SUM(F34:F35)</f>
        <v>0</v>
      </c>
      <c r="G33" s="1127">
        <f>SUM(G34:G35)</f>
        <v>0</v>
      </c>
      <c r="H33" s="1126">
        <f>SUM(I33:L33)</f>
        <v>0</v>
      </c>
      <c r="I33" s="461">
        <f>SUM(I34:I35)</f>
        <v>0</v>
      </c>
      <c r="J33" s="461">
        <f>SUM(J34:J35)</f>
        <v>0</v>
      </c>
      <c r="K33" s="461">
        <f>SUM(K34:K35)</f>
        <v>0</v>
      </c>
      <c r="L33" s="1127">
        <f>SUM(L34:L35)</f>
        <v>0</v>
      </c>
      <c r="M33" s="1128">
        <f>SUM(N33:Q33)</f>
        <v>0</v>
      </c>
      <c r="N33" s="1124">
        <f>SUM(N34:N35)</f>
        <v>0</v>
      </c>
      <c r="O33" s="461">
        <f>SUM(O34:O35)</f>
        <v>0</v>
      </c>
      <c r="P33" s="461">
        <f>SUM(P34:P35)</f>
        <v>0</v>
      </c>
      <c r="Q33" s="931">
        <f>SUM(Q34:Q35)</f>
        <v>0</v>
      </c>
      <c r="R33" s="821" t="e">
        <f>M33/C33*100</f>
        <v>#DIV/0!</v>
      </c>
      <c r="S33" s="1616">
        <v>0</v>
      </c>
      <c r="T33" s="478">
        <f t="shared" si="0"/>
        <v>0</v>
      </c>
      <c r="U33" s="478">
        <f t="shared" si="1"/>
        <v>0</v>
      </c>
      <c r="V33" s="478">
        <f t="shared" si="2"/>
        <v>0</v>
      </c>
    </row>
    <row r="34" spans="1:22" ht="40.5" customHeight="1" x14ac:dyDescent="0.25">
      <c r="A34" s="1632">
        <v>1</v>
      </c>
      <c r="B34" s="1633" t="s">
        <v>754</v>
      </c>
      <c r="C34" s="1634">
        <v>0</v>
      </c>
      <c r="D34" s="1635">
        <v>0</v>
      </c>
      <c r="E34" s="1332">
        <v>0</v>
      </c>
      <c r="F34" s="1332">
        <v>0</v>
      </c>
      <c r="G34" s="1631">
        <v>0</v>
      </c>
      <c r="H34" s="1636">
        <v>0</v>
      </c>
      <c r="I34" s="1332">
        <v>0</v>
      </c>
      <c r="J34" s="1332">
        <v>0</v>
      </c>
      <c r="K34" s="1332">
        <v>0</v>
      </c>
      <c r="L34" s="1631">
        <v>0</v>
      </c>
      <c r="M34" s="1634">
        <v>0</v>
      </c>
      <c r="N34" s="1635">
        <v>0</v>
      </c>
      <c r="O34" s="1332">
        <v>0</v>
      </c>
      <c r="P34" s="1332">
        <v>0</v>
      </c>
      <c r="Q34" s="1624">
        <v>0</v>
      </c>
      <c r="R34" s="1625"/>
      <c r="S34" s="1616"/>
      <c r="T34" s="478">
        <f t="shared" si="0"/>
        <v>0</v>
      </c>
      <c r="U34" s="478">
        <f t="shared" si="1"/>
        <v>0</v>
      </c>
      <c r="V34" s="478">
        <f t="shared" si="2"/>
        <v>0</v>
      </c>
    </row>
    <row r="35" spans="1:22" x14ac:dyDescent="0.25">
      <c r="A35" s="1632">
        <v>2</v>
      </c>
      <c r="B35" s="1633" t="s">
        <v>755</v>
      </c>
      <c r="C35" s="1634">
        <f>SUM(D35:G35)</f>
        <v>0</v>
      </c>
      <c r="D35" s="1635">
        <f>SUM(D36)</f>
        <v>0</v>
      </c>
      <c r="E35" s="1332">
        <f>SUM(E36)</f>
        <v>0</v>
      </c>
      <c r="F35" s="1332">
        <f>SUM(F36)</f>
        <v>0</v>
      </c>
      <c r="G35" s="1631">
        <f>SUM(G36)</f>
        <v>0</v>
      </c>
      <c r="H35" s="1636">
        <f>SUM(I35:L35)</f>
        <v>0</v>
      </c>
      <c r="I35" s="1332">
        <f>SUM(I36)</f>
        <v>0</v>
      </c>
      <c r="J35" s="1332">
        <f>SUM(J36)</f>
        <v>0</v>
      </c>
      <c r="K35" s="1332">
        <f>SUM(K36)</f>
        <v>0</v>
      </c>
      <c r="L35" s="1631">
        <f>SUM(L36)</f>
        <v>0</v>
      </c>
      <c r="M35" s="1634">
        <f>SUM(N35:Q35)</f>
        <v>0</v>
      </c>
      <c r="N35" s="1635">
        <f>SUM(N36)</f>
        <v>0</v>
      </c>
      <c r="O35" s="1332">
        <f>SUM(O36)</f>
        <v>0</v>
      </c>
      <c r="P35" s="1332">
        <f>SUM(P36)</f>
        <v>0</v>
      </c>
      <c r="Q35" s="1624">
        <f>SUM(Q36)</f>
        <v>0</v>
      </c>
      <c r="R35" s="1625"/>
      <c r="S35" s="1616"/>
      <c r="T35" s="478">
        <f t="shared" si="0"/>
        <v>0</v>
      </c>
      <c r="U35" s="478">
        <f t="shared" si="1"/>
        <v>0</v>
      </c>
      <c r="V35" s="478">
        <f t="shared" si="2"/>
        <v>0</v>
      </c>
    </row>
    <row r="36" spans="1:22" ht="24" x14ac:dyDescent="0.25">
      <c r="A36" s="1468" t="s">
        <v>34</v>
      </c>
      <c r="B36" s="104" t="s">
        <v>561</v>
      </c>
      <c r="C36" s="1532">
        <f>D36+E36+F36</f>
        <v>0</v>
      </c>
      <c r="D36" s="276"/>
      <c r="E36" s="276"/>
      <c r="F36" s="276"/>
      <c r="G36" s="1096"/>
      <c r="H36" s="1112">
        <f>I36+J36+K36</f>
        <v>0</v>
      </c>
      <c r="I36" s="276"/>
      <c r="J36" s="276"/>
      <c r="K36" s="276"/>
      <c r="L36" s="1096"/>
      <c r="M36" s="1112">
        <f>N36+O36+P36</f>
        <v>0</v>
      </c>
      <c r="N36" s="276">
        <v>0</v>
      </c>
      <c r="O36" s="276"/>
      <c r="P36" s="276"/>
      <c r="Q36" s="934"/>
      <c r="R36" s="807"/>
      <c r="S36" s="1616"/>
      <c r="T36" s="478">
        <f t="shared" si="0"/>
        <v>0</v>
      </c>
      <c r="U36" s="478">
        <f t="shared" si="1"/>
        <v>0</v>
      </c>
      <c r="V36" s="478">
        <f t="shared" si="2"/>
        <v>0</v>
      </c>
    </row>
    <row r="37" spans="1:22" ht="60" hidden="1" x14ac:dyDescent="0.25">
      <c r="A37" s="1494"/>
      <c r="B37" s="1729" t="s">
        <v>867</v>
      </c>
      <c r="C37" s="1730">
        <f>SUM(D37:G37)</f>
        <v>0</v>
      </c>
      <c r="D37" s="1731">
        <f>D38+D39+D42+D43</f>
        <v>0</v>
      </c>
      <c r="E37" s="1731">
        <f>E38+E39+E42+E43</f>
        <v>0</v>
      </c>
      <c r="F37" s="1731">
        <f>F38+F39+F42+F43</f>
        <v>0</v>
      </c>
      <c r="G37" s="1731">
        <f>G38+G39+G42+G43</f>
        <v>0</v>
      </c>
      <c r="H37" s="1730">
        <f>SUM(I37:L37)</f>
        <v>0</v>
      </c>
      <c r="I37" s="1731">
        <f>I38+I39+I42+I43</f>
        <v>0</v>
      </c>
      <c r="J37" s="1731">
        <f>J38+J39+J42+J43</f>
        <v>0</v>
      </c>
      <c r="K37" s="1731">
        <f>K38+K39+K42+K43</f>
        <v>0</v>
      </c>
      <c r="L37" s="1731">
        <f>L38+L39+L42+L43</f>
        <v>0</v>
      </c>
      <c r="M37" s="1730">
        <f>SUM(N37:Q37)</f>
        <v>0</v>
      </c>
      <c r="N37" s="1731">
        <f>N38+N39+N42+N43</f>
        <v>0</v>
      </c>
      <c r="O37" s="1731">
        <f>O38+O39+O42+O43</f>
        <v>0</v>
      </c>
      <c r="P37" s="1731">
        <f>P38+P39+P42+P43</f>
        <v>0</v>
      </c>
      <c r="Q37" s="1731">
        <f>Q38+Q39+Q42+Q43</f>
        <v>0</v>
      </c>
      <c r="R37" s="807"/>
      <c r="S37" s="1616">
        <v>0</v>
      </c>
      <c r="T37" s="478">
        <f t="shared" si="0"/>
        <v>0</v>
      </c>
      <c r="U37" s="478">
        <f t="shared" si="1"/>
        <v>0</v>
      </c>
      <c r="V37" s="478">
        <f t="shared" si="2"/>
        <v>0</v>
      </c>
    </row>
    <row r="38" spans="1:22" ht="24" hidden="1" x14ac:dyDescent="0.25">
      <c r="A38" s="1637" t="s">
        <v>167</v>
      </c>
      <c r="B38" s="1732" t="s">
        <v>97</v>
      </c>
      <c r="C38" s="1733">
        <f>SUM(D38:G38)</f>
        <v>0</v>
      </c>
      <c r="D38" s="1734">
        <v>0</v>
      </c>
      <c r="E38" s="1735">
        <v>0</v>
      </c>
      <c r="F38" s="1735"/>
      <c r="G38" s="1736"/>
      <c r="H38" s="1733">
        <f>SUM(I38:L38)</f>
        <v>0</v>
      </c>
      <c r="I38" s="1734">
        <v>0</v>
      </c>
      <c r="J38" s="1735">
        <v>0</v>
      </c>
      <c r="K38" s="1735"/>
      <c r="L38" s="1736"/>
      <c r="M38" s="1733">
        <f>SUM(N38:Q38)</f>
        <v>0</v>
      </c>
      <c r="N38" s="1734">
        <v>0</v>
      </c>
      <c r="O38" s="1735"/>
      <c r="P38" s="1735"/>
      <c r="Q38" s="1736"/>
      <c r="R38" s="807"/>
      <c r="S38" s="1616"/>
      <c r="T38" s="478">
        <f t="shared" si="0"/>
        <v>0</v>
      </c>
      <c r="U38" s="478">
        <f t="shared" si="1"/>
        <v>0</v>
      </c>
      <c r="V38" s="478">
        <f t="shared" si="2"/>
        <v>0</v>
      </c>
    </row>
    <row r="39" spans="1:22" ht="36" hidden="1" x14ac:dyDescent="0.25">
      <c r="A39" s="1637" t="s">
        <v>168</v>
      </c>
      <c r="B39" s="1732" t="s">
        <v>756</v>
      </c>
      <c r="C39" s="1737">
        <f>SUM(D39:G39)</f>
        <v>0</v>
      </c>
      <c r="D39" s="1734">
        <f>D40+D41</f>
        <v>0</v>
      </c>
      <c r="E39" s="1734">
        <f>E40+E41</f>
        <v>0</v>
      </c>
      <c r="F39" s="1734">
        <f>F40+F41</f>
        <v>0</v>
      </c>
      <c r="G39" s="1734">
        <f>G40+G41</f>
        <v>0</v>
      </c>
      <c r="H39" s="1737">
        <f>SUM(I39:L39)</f>
        <v>0</v>
      </c>
      <c r="I39" s="1734">
        <f>I40+I41</f>
        <v>0</v>
      </c>
      <c r="J39" s="1734">
        <f>J40+J41</f>
        <v>0</v>
      </c>
      <c r="K39" s="1734">
        <f>K40+K41</f>
        <v>0</v>
      </c>
      <c r="L39" s="1734">
        <f>L40+L41</f>
        <v>0</v>
      </c>
      <c r="M39" s="1737">
        <f>SUM(N39:Q39)</f>
        <v>0</v>
      </c>
      <c r="N39" s="1734">
        <v>0</v>
      </c>
      <c r="O39" s="1734"/>
      <c r="P39" s="1734">
        <f>P40+P41</f>
        <v>0</v>
      </c>
      <c r="Q39" s="1734">
        <f>Q40+Q41</f>
        <v>0</v>
      </c>
      <c r="R39" s="807"/>
      <c r="S39" s="1616"/>
      <c r="T39" s="478">
        <f t="shared" si="0"/>
        <v>0</v>
      </c>
      <c r="U39" s="478">
        <f t="shared" si="1"/>
        <v>0</v>
      </c>
      <c r="V39" s="478">
        <f t="shared" si="2"/>
        <v>0</v>
      </c>
    </row>
    <row r="40" spans="1:22" ht="48" hidden="1" x14ac:dyDescent="0.25">
      <c r="A40" s="1496" t="s">
        <v>34</v>
      </c>
      <c r="B40" s="1663" t="s">
        <v>599</v>
      </c>
      <c r="C40" s="1660">
        <v>0</v>
      </c>
      <c r="D40" s="1738"/>
      <c r="E40" s="1658"/>
      <c r="F40" s="1658"/>
      <c r="G40" s="1664"/>
      <c r="H40" s="1660">
        <v>0</v>
      </c>
      <c r="I40" s="1738"/>
      <c r="J40" s="1658"/>
      <c r="K40" s="1658"/>
      <c r="L40" s="1664"/>
      <c r="M40" s="1660">
        <v>0</v>
      </c>
      <c r="N40" s="1738"/>
      <c r="O40" s="1658"/>
      <c r="P40" s="1658"/>
      <c r="Q40" s="1664"/>
      <c r="R40" s="807"/>
      <c r="S40" s="1616"/>
      <c r="T40" s="478">
        <f t="shared" si="0"/>
        <v>0</v>
      </c>
      <c r="U40" s="478">
        <f t="shared" si="1"/>
        <v>0</v>
      </c>
      <c r="V40" s="478">
        <f t="shared" si="2"/>
        <v>0</v>
      </c>
    </row>
    <row r="41" spans="1:22" ht="24" hidden="1" x14ac:dyDescent="0.25">
      <c r="A41" s="1496" t="s">
        <v>115</v>
      </c>
      <c r="B41" s="1663" t="s">
        <v>795</v>
      </c>
      <c r="C41" s="1660">
        <v>0</v>
      </c>
      <c r="D41" s="1738"/>
      <c r="E41" s="1658"/>
      <c r="F41" s="1658"/>
      <c r="G41" s="1664"/>
      <c r="H41" s="1660">
        <v>0</v>
      </c>
      <c r="I41" s="1738"/>
      <c r="J41" s="1658"/>
      <c r="K41" s="1658"/>
      <c r="L41" s="1664"/>
      <c r="M41" s="1660">
        <v>0</v>
      </c>
      <c r="N41" s="1738"/>
      <c r="O41" s="1658"/>
      <c r="P41" s="1658"/>
      <c r="Q41" s="1664"/>
      <c r="R41" s="807"/>
      <c r="S41" s="1616"/>
      <c r="T41" s="478">
        <f t="shared" si="0"/>
        <v>0</v>
      </c>
      <c r="U41" s="478">
        <f t="shared" si="1"/>
        <v>0</v>
      </c>
      <c r="V41" s="478">
        <f t="shared" si="2"/>
        <v>0</v>
      </c>
    </row>
    <row r="42" spans="1:22" hidden="1" x14ac:dyDescent="0.25">
      <c r="A42" s="1599" t="s">
        <v>394</v>
      </c>
      <c r="B42" s="1641" t="s">
        <v>757</v>
      </c>
      <c r="C42" s="1646">
        <f t="shared" ref="C42:C48" si="7">SUM(D42:G42)</f>
        <v>0</v>
      </c>
      <c r="D42" s="1739">
        <v>0</v>
      </c>
      <c r="E42" s="1740"/>
      <c r="F42" s="1740"/>
      <c r="G42" s="1741"/>
      <c r="H42" s="1646">
        <f t="shared" ref="H42:H48" si="8">SUM(I42:L42)</f>
        <v>0</v>
      </c>
      <c r="I42" s="1739">
        <v>0</v>
      </c>
      <c r="J42" s="1740"/>
      <c r="K42" s="1740"/>
      <c r="L42" s="1741"/>
      <c r="M42" s="1646">
        <f t="shared" ref="M42:M48" si="9">SUM(N42:Q42)</f>
        <v>0</v>
      </c>
      <c r="N42" s="1739">
        <v>0</v>
      </c>
      <c r="O42" s="1740"/>
      <c r="P42" s="1740"/>
      <c r="Q42" s="1741"/>
      <c r="R42" s="807"/>
      <c r="S42" s="1616"/>
      <c r="T42" s="478">
        <f t="shared" si="0"/>
        <v>0</v>
      </c>
      <c r="U42" s="478">
        <f t="shared" si="1"/>
        <v>0</v>
      </c>
      <c r="V42" s="478">
        <f t="shared" si="2"/>
        <v>0</v>
      </c>
    </row>
    <row r="43" spans="1:22" ht="24" hidden="1" x14ac:dyDescent="0.25">
      <c r="A43" s="1599" t="s">
        <v>385</v>
      </c>
      <c r="B43" s="1641" t="s">
        <v>796</v>
      </c>
      <c r="C43" s="1646">
        <f t="shared" si="7"/>
        <v>0</v>
      </c>
      <c r="D43" s="1740">
        <v>0</v>
      </c>
      <c r="E43" s="1740"/>
      <c r="F43" s="1740"/>
      <c r="G43" s="1741"/>
      <c r="H43" s="1646">
        <f t="shared" si="8"/>
        <v>0</v>
      </c>
      <c r="I43" s="1740">
        <v>0</v>
      </c>
      <c r="J43" s="1740"/>
      <c r="K43" s="1740"/>
      <c r="L43" s="1741"/>
      <c r="M43" s="1646">
        <f t="shared" si="9"/>
        <v>0</v>
      </c>
      <c r="N43" s="1740">
        <v>0</v>
      </c>
      <c r="O43" s="1740"/>
      <c r="P43" s="1740"/>
      <c r="Q43" s="1741"/>
      <c r="R43" s="807"/>
      <c r="S43" s="1616"/>
      <c r="T43" s="478">
        <f t="shared" si="0"/>
        <v>0</v>
      </c>
      <c r="U43" s="478">
        <f t="shared" si="1"/>
        <v>0</v>
      </c>
      <c r="V43" s="478">
        <f t="shared" si="2"/>
        <v>0</v>
      </c>
    </row>
    <row r="44" spans="1:22" s="530" customFormat="1" ht="84" x14ac:dyDescent="0.25">
      <c r="A44" s="1497"/>
      <c r="B44" s="1480" t="s">
        <v>604</v>
      </c>
      <c r="C44" s="576">
        <f t="shared" si="7"/>
        <v>824.56999999999982</v>
      </c>
      <c r="D44" s="461">
        <f>D45+D56</f>
        <v>651.36999999999989</v>
      </c>
      <c r="E44" s="461">
        <f>E45+E56</f>
        <v>141.80000000000001</v>
      </c>
      <c r="F44" s="461">
        <f>F45+F56</f>
        <v>31.4</v>
      </c>
      <c r="G44" s="931">
        <f>G45+G56</f>
        <v>0</v>
      </c>
      <c r="H44" s="576">
        <f t="shared" si="8"/>
        <v>824.56999999999982</v>
      </c>
      <c r="I44" s="461">
        <f>SUM(I45)</f>
        <v>651.36999999999989</v>
      </c>
      <c r="J44" s="461">
        <f>SUM(J45)</f>
        <v>141.80000000000001</v>
      </c>
      <c r="K44" s="461">
        <f>SUM(K45)</f>
        <v>31.4</v>
      </c>
      <c r="L44" s="931">
        <f>SUM(L45)</f>
        <v>0</v>
      </c>
      <c r="M44" s="576">
        <f t="shared" si="9"/>
        <v>824.56999999999982</v>
      </c>
      <c r="N44" s="461">
        <f>SUM(N45)</f>
        <v>651.36999999999989</v>
      </c>
      <c r="O44" s="461">
        <f>SUM(O45)</f>
        <v>141.80000000000001</v>
      </c>
      <c r="P44" s="461">
        <f>SUM(P45)</f>
        <v>31.4</v>
      </c>
      <c r="Q44" s="931">
        <f>SUM(Q45)</f>
        <v>0</v>
      </c>
      <c r="R44" s="913">
        <f>M44/C44*100</f>
        <v>100</v>
      </c>
      <c r="S44" s="1617">
        <v>641.6</v>
      </c>
      <c r="T44" s="478">
        <f t="shared" si="0"/>
        <v>0</v>
      </c>
      <c r="U44" s="478">
        <f t="shared" si="1"/>
        <v>0</v>
      </c>
      <c r="V44" s="478">
        <f t="shared" si="2"/>
        <v>0</v>
      </c>
    </row>
    <row r="45" spans="1:22" s="530" customFormat="1" ht="48" x14ac:dyDescent="0.25">
      <c r="A45" s="1639" t="s">
        <v>167</v>
      </c>
      <c r="B45" s="1633" t="s">
        <v>762</v>
      </c>
      <c r="C45" s="1623">
        <f t="shared" si="7"/>
        <v>824.56999999999982</v>
      </c>
      <c r="D45" s="1332">
        <f>SUM(D46:D47)</f>
        <v>651.36999999999989</v>
      </c>
      <c r="E45" s="1332">
        <f>E46+E47</f>
        <v>141.80000000000001</v>
      </c>
      <c r="F45" s="1332">
        <f>SUM(F46:F47)</f>
        <v>31.4</v>
      </c>
      <c r="G45" s="1624">
        <f>SUM(G46:G47)</f>
        <v>0</v>
      </c>
      <c r="H45" s="1636">
        <f t="shared" si="8"/>
        <v>824.56999999999982</v>
      </c>
      <c r="I45" s="1332">
        <f>SUM(I46:I47)</f>
        <v>651.36999999999989</v>
      </c>
      <c r="J45" s="1332">
        <f>SUM(J46:J47)</f>
        <v>141.80000000000001</v>
      </c>
      <c r="K45" s="1332">
        <f>SUM(K46:K47)</f>
        <v>31.4</v>
      </c>
      <c r="L45" s="1624">
        <f>SUM(L46:L47)</f>
        <v>0</v>
      </c>
      <c r="M45" s="1623">
        <f t="shared" si="9"/>
        <v>824.56999999999982</v>
      </c>
      <c r="N45" s="1332">
        <f>SUM(N46:N47)</f>
        <v>651.36999999999989</v>
      </c>
      <c r="O45" s="1332">
        <f>SUM(O46:O47)</f>
        <v>141.80000000000001</v>
      </c>
      <c r="P45" s="1332">
        <f>SUM(P46:P47)</f>
        <v>31.4</v>
      </c>
      <c r="Q45" s="1624">
        <f>SUM(Q46:Q47)</f>
        <v>0</v>
      </c>
      <c r="R45" s="1628"/>
      <c r="S45" s="1617"/>
      <c r="T45" s="478">
        <f t="shared" si="0"/>
        <v>0</v>
      </c>
      <c r="U45" s="478">
        <f t="shared" si="1"/>
        <v>0</v>
      </c>
      <c r="V45" s="478">
        <f t="shared" si="2"/>
        <v>0</v>
      </c>
    </row>
    <row r="46" spans="1:22" s="530" customFormat="1" ht="36" x14ac:dyDescent="0.25">
      <c r="A46" s="1638" t="s">
        <v>26</v>
      </c>
      <c r="B46" s="1640" t="s">
        <v>605</v>
      </c>
      <c r="C46" s="1092">
        <f t="shared" si="7"/>
        <v>0</v>
      </c>
      <c r="D46" s="1090"/>
      <c r="E46" s="1090">
        <v>0</v>
      </c>
      <c r="F46" s="1090"/>
      <c r="G46" s="1094"/>
      <c r="H46" s="1092">
        <f t="shared" si="8"/>
        <v>0</v>
      </c>
      <c r="I46" s="1090"/>
      <c r="J46" s="1090"/>
      <c r="K46" s="1090"/>
      <c r="L46" s="1094"/>
      <c r="M46" s="1092">
        <f t="shared" si="9"/>
        <v>0</v>
      </c>
      <c r="N46" s="1090"/>
      <c r="O46" s="1090"/>
      <c r="P46" s="1090"/>
      <c r="Q46" s="1094"/>
      <c r="R46" s="833"/>
      <c r="S46" s="1617"/>
      <c r="T46" s="478">
        <f t="shared" si="0"/>
        <v>0</v>
      </c>
      <c r="U46" s="478">
        <f t="shared" si="1"/>
        <v>0</v>
      </c>
      <c r="V46" s="478">
        <f t="shared" si="2"/>
        <v>0</v>
      </c>
    </row>
    <row r="47" spans="1:22" s="530" customFormat="1" ht="36" x14ac:dyDescent="0.25">
      <c r="A47" s="1638" t="s">
        <v>27</v>
      </c>
      <c r="B47" s="1640" t="s">
        <v>606</v>
      </c>
      <c r="C47" s="1092">
        <f t="shared" si="7"/>
        <v>824.56999999999982</v>
      </c>
      <c r="D47" s="1090">
        <f>D48+D49+D50+D51+D52+D53+D54+D55+D66</f>
        <v>651.36999999999989</v>
      </c>
      <c r="E47" s="1090">
        <f>E48+E49+E50+E51+E52+E53+E54+E55+E66</f>
        <v>141.80000000000001</v>
      </c>
      <c r="F47" s="1090">
        <f>F48+F49+F50+F51+F52+F53+F54+F55+F66</f>
        <v>31.4</v>
      </c>
      <c r="G47" s="1090">
        <f>G48+G49+G50+G51+G52+G53+G54+G55+G66</f>
        <v>0</v>
      </c>
      <c r="H47" s="1092">
        <f t="shared" si="8"/>
        <v>824.56999999999982</v>
      </c>
      <c r="I47" s="1090">
        <f>I48+I49+I50+I51+I52+I53+I54+I55+I66</f>
        <v>651.36999999999989</v>
      </c>
      <c r="J47" s="1090">
        <f t="shared" ref="J47:L47" si="10">J48+J49+J50+J51+J52+J53+J54+J55+J66</f>
        <v>141.80000000000001</v>
      </c>
      <c r="K47" s="1090">
        <f t="shared" si="10"/>
        <v>31.4</v>
      </c>
      <c r="L47" s="1090">
        <f t="shared" si="10"/>
        <v>0</v>
      </c>
      <c r="M47" s="1092">
        <f t="shared" si="9"/>
        <v>824.56999999999982</v>
      </c>
      <c r="N47" s="1090">
        <f>N48+N49+N50+N51+N52+N53+N54+N55+N66</f>
        <v>651.36999999999989</v>
      </c>
      <c r="O47" s="1090">
        <f t="shared" ref="O47:Q47" si="11">O48+O49+O50+O51+O52+O53+O54+O55+O66</f>
        <v>141.80000000000001</v>
      </c>
      <c r="P47" s="1090">
        <f t="shared" si="11"/>
        <v>31.4</v>
      </c>
      <c r="Q47" s="1090">
        <f t="shared" si="11"/>
        <v>0</v>
      </c>
      <c r="R47" s="833"/>
      <c r="S47" s="1617"/>
      <c r="T47" s="478">
        <f t="shared" si="0"/>
        <v>0</v>
      </c>
      <c r="U47" s="478">
        <f t="shared" si="1"/>
        <v>0</v>
      </c>
      <c r="V47" s="478">
        <f t="shared" si="2"/>
        <v>0</v>
      </c>
    </row>
    <row r="48" spans="1:22" s="530" customFormat="1" ht="24" x14ac:dyDescent="0.25">
      <c r="A48" s="27" t="s">
        <v>435</v>
      </c>
      <c r="B48" s="1477" t="s">
        <v>797</v>
      </c>
      <c r="C48" s="1268">
        <f t="shared" si="7"/>
        <v>153.13</v>
      </c>
      <c r="D48" s="799">
        <v>15.13</v>
      </c>
      <c r="E48" s="799">
        <v>138</v>
      </c>
      <c r="F48" s="799"/>
      <c r="G48" s="933"/>
      <c r="H48" s="923">
        <f t="shared" si="8"/>
        <v>153.13</v>
      </c>
      <c r="I48" s="799">
        <v>15.13</v>
      </c>
      <c r="J48" s="799">
        <v>138</v>
      </c>
      <c r="K48" s="799"/>
      <c r="L48" s="933"/>
      <c r="M48" s="1268">
        <f t="shared" si="9"/>
        <v>153.13</v>
      </c>
      <c r="N48" s="799">
        <v>15.13</v>
      </c>
      <c r="O48" s="799">
        <v>138</v>
      </c>
      <c r="P48" s="799"/>
      <c r="Q48" s="933"/>
      <c r="R48" s="911"/>
      <c r="S48" s="1617"/>
      <c r="T48" s="478">
        <f t="shared" si="0"/>
        <v>0</v>
      </c>
      <c r="U48" s="478">
        <f t="shared" si="1"/>
        <v>0</v>
      </c>
      <c r="V48" s="478">
        <f t="shared" si="2"/>
        <v>0</v>
      </c>
    </row>
    <row r="49" spans="1:22" s="530" customFormat="1" ht="24" x14ac:dyDescent="0.25">
      <c r="A49" s="27" t="s">
        <v>436</v>
      </c>
      <c r="B49" s="1477" t="s">
        <v>204</v>
      </c>
      <c r="C49" s="923">
        <f t="shared" ref="C49:C55" si="12">SUM(D49:G49)</f>
        <v>4.5999999999999996</v>
      </c>
      <c r="D49" s="799">
        <v>4.5999999999999996</v>
      </c>
      <c r="E49" s="799">
        <v>0</v>
      </c>
      <c r="F49" s="799"/>
      <c r="G49" s="933">
        <v>0</v>
      </c>
      <c r="H49" s="923">
        <f t="shared" ref="H49:H55" si="13">SUM(I49:L49)</f>
        <v>4.5999999999999996</v>
      </c>
      <c r="I49" s="799">
        <v>4.5999999999999996</v>
      </c>
      <c r="J49" s="799"/>
      <c r="K49" s="799"/>
      <c r="L49" s="933"/>
      <c r="M49" s="923">
        <f t="shared" ref="M49:M55" si="14">SUM(N49:Q49)</f>
        <v>4.5999999999999996</v>
      </c>
      <c r="N49" s="799">
        <v>4.5999999999999996</v>
      </c>
      <c r="O49" s="799"/>
      <c r="P49" s="799"/>
      <c r="Q49" s="933"/>
      <c r="R49" s="911"/>
      <c r="S49" s="1617"/>
      <c r="T49" s="478">
        <f t="shared" si="0"/>
        <v>0</v>
      </c>
      <c r="U49" s="478">
        <f t="shared" si="1"/>
        <v>0</v>
      </c>
      <c r="V49" s="478">
        <f t="shared" si="2"/>
        <v>0</v>
      </c>
    </row>
    <row r="50" spans="1:22" s="530" customFormat="1" ht="36" x14ac:dyDescent="0.25">
      <c r="A50" s="27" t="s">
        <v>621</v>
      </c>
      <c r="B50" s="1477" t="s">
        <v>206</v>
      </c>
      <c r="C50" s="923">
        <f t="shared" si="12"/>
        <v>0</v>
      </c>
      <c r="D50" s="799">
        <v>0</v>
      </c>
      <c r="E50" s="799"/>
      <c r="F50" s="799"/>
      <c r="G50" s="933"/>
      <c r="H50" s="923">
        <f t="shared" si="13"/>
        <v>0</v>
      </c>
      <c r="I50" s="799">
        <v>0</v>
      </c>
      <c r="J50" s="799"/>
      <c r="K50" s="799"/>
      <c r="L50" s="933"/>
      <c r="M50" s="923">
        <f t="shared" si="14"/>
        <v>0</v>
      </c>
      <c r="N50" s="799"/>
      <c r="O50" s="799"/>
      <c r="P50" s="799"/>
      <c r="Q50" s="933"/>
      <c r="R50" s="911"/>
      <c r="S50" s="1617"/>
      <c r="T50" s="478">
        <f t="shared" si="0"/>
        <v>0</v>
      </c>
      <c r="U50" s="478">
        <f t="shared" si="1"/>
        <v>0</v>
      </c>
      <c r="V50" s="478">
        <f t="shared" si="2"/>
        <v>0</v>
      </c>
    </row>
    <row r="51" spans="1:22" s="530" customFormat="1" ht="51.75" customHeight="1" x14ac:dyDescent="0.25">
      <c r="A51" s="27" t="s">
        <v>622</v>
      </c>
      <c r="B51" s="1477" t="s">
        <v>205</v>
      </c>
      <c r="C51" s="923">
        <f t="shared" si="12"/>
        <v>0</v>
      </c>
      <c r="D51" s="799">
        <v>0</v>
      </c>
      <c r="E51" s="799"/>
      <c r="F51" s="799"/>
      <c r="G51" s="933"/>
      <c r="H51" s="923">
        <f t="shared" si="13"/>
        <v>0</v>
      </c>
      <c r="I51" s="799">
        <v>0</v>
      </c>
      <c r="J51" s="799"/>
      <c r="K51" s="799"/>
      <c r="L51" s="933"/>
      <c r="M51" s="923">
        <f t="shared" si="14"/>
        <v>0</v>
      </c>
      <c r="N51" s="799"/>
      <c r="O51" s="799"/>
      <c r="P51" s="799"/>
      <c r="Q51" s="933"/>
      <c r="R51" s="911"/>
      <c r="S51" s="1617"/>
      <c r="T51" s="478">
        <f t="shared" si="0"/>
        <v>0</v>
      </c>
      <c r="U51" s="478">
        <f t="shared" si="1"/>
        <v>0</v>
      </c>
      <c r="V51" s="478">
        <f t="shared" si="2"/>
        <v>0</v>
      </c>
    </row>
    <row r="52" spans="1:22" s="530" customFormat="1" ht="57.75" customHeight="1" x14ac:dyDescent="0.25">
      <c r="A52" s="27" t="s">
        <v>623</v>
      </c>
      <c r="B52" s="1477" t="s">
        <v>207</v>
      </c>
      <c r="C52" s="923">
        <f t="shared" si="12"/>
        <v>388.34</v>
      </c>
      <c r="D52" s="799">
        <v>388.34</v>
      </c>
      <c r="E52" s="799"/>
      <c r="F52" s="799"/>
      <c r="G52" s="933"/>
      <c r="H52" s="923">
        <f t="shared" si="13"/>
        <v>388.34</v>
      </c>
      <c r="I52" s="799">
        <v>388.34</v>
      </c>
      <c r="J52" s="799">
        <v>0</v>
      </c>
      <c r="K52" s="799"/>
      <c r="L52" s="933"/>
      <c r="M52" s="923">
        <f t="shared" si="14"/>
        <v>388.34</v>
      </c>
      <c r="N52" s="799">
        <v>388.34</v>
      </c>
      <c r="O52" s="799">
        <v>0</v>
      </c>
      <c r="P52" s="799"/>
      <c r="Q52" s="933"/>
      <c r="R52" s="911"/>
      <c r="S52" s="1617"/>
      <c r="T52" s="478">
        <f t="shared" si="0"/>
        <v>0</v>
      </c>
      <c r="U52" s="478">
        <f t="shared" si="1"/>
        <v>0</v>
      </c>
      <c r="V52" s="478">
        <f t="shared" si="2"/>
        <v>0</v>
      </c>
    </row>
    <row r="53" spans="1:22" s="530" customFormat="1" ht="56.25" customHeight="1" x14ac:dyDescent="0.25">
      <c r="A53" s="27" t="s">
        <v>624</v>
      </c>
      <c r="B53" s="1477" t="s">
        <v>208</v>
      </c>
      <c r="C53" s="923">
        <f t="shared" si="12"/>
        <v>0</v>
      </c>
      <c r="D53" s="799">
        <v>0</v>
      </c>
      <c r="E53" s="799"/>
      <c r="F53" s="799"/>
      <c r="G53" s="933"/>
      <c r="H53" s="923">
        <f t="shared" si="13"/>
        <v>0</v>
      </c>
      <c r="I53" s="799">
        <v>0</v>
      </c>
      <c r="J53" s="799"/>
      <c r="K53" s="799"/>
      <c r="L53" s="933"/>
      <c r="M53" s="923">
        <f t="shared" si="14"/>
        <v>0</v>
      </c>
      <c r="N53" s="799"/>
      <c r="O53" s="799"/>
      <c r="P53" s="799"/>
      <c r="Q53" s="933"/>
      <c r="R53" s="911"/>
      <c r="S53" s="1617"/>
      <c r="T53" s="478">
        <f t="shared" si="0"/>
        <v>0</v>
      </c>
      <c r="U53" s="478">
        <f t="shared" si="1"/>
        <v>0</v>
      </c>
      <c r="V53" s="478">
        <f t="shared" si="2"/>
        <v>0</v>
      </c>
    </row>
    <row r="54" spans="1:22" s="530" customFormat="1" ht="54.75" customHeight="1" x14ac:dyDescent="0.25">
      <c r="A54" s="27" t="s">
        <v>625</v>
      </c>
      <c r="B54" s="1477" t="s">
        <v>798</v>
      </c>
      <c r="C54" s="923">
        <f t="shared" si="12"/>
        <v>0</v>
      </c>
      <c r="D54" s="799">
        <v>0</v>
      </c>
      <c r="E54" s="799"/>
      <c r="F54" s="799"/>
      <c r="G54" s="933"/>
      <c r="H54" s="923">
        <f t="shared" si="13"/>
        <v>0</v>
      </c>
      <c r="I54" s="799">
        <v>0</v>
      </c>
      <c r="J54" s="799"/>
      <c r="K54" s="799"/>
      <c r="L54" s="933"/>
      <c r="M54" s="923">
        <f t="shared" si="14"/>
        <v>0</v>
      </c>
      <c r="N54" s="799">
        <v>0</v>
      </c>
      <c r="O54" s="799"/>
      <c r="P54" s="799"/>
      <c r="Q54" s="933"/>
      <c r="R54" s="911"/>
      <c r="S54" s="1617"/>
      <c r="T54" s="478">
        <f t="shared" si="0"/>
        <v>0</v>
      </c>
      <c r="U54" s="478">
        <f t="shared" si="1"/>
        <v>0</v>
      </c>
      <c r="V54" s="478">
        <f t="shared" si="2"/>
        <v>0</v>
      </c>
    </row>
    <row r="55" spans="1:22" ht="54" customHeight="1" x14ac:dyDescent="0.25">
      <c r="A55" s="27" t="s">
        <v>626</v>
      </c>
      <c r="B55" s="1477" t="s">
        <v>210</v>
      </c>
      <c r="C55" s="923">
        <f t="shared" si="12"/>
        <v>241</v>
      </c>
      <c r="D55" s="799">
        <v>241</v>
      </c>
      <c r="E55" s="799"/>
      <c r="F55" s="799"/>
      <c r="G55" s="933"/>
      <c r="H55" s="923">
        <f t="shared" si="13"/>
        <v>241</v>
      </c>
      <c r="I55" s="799">
        <v>241</v>
      </c>
      <c r="J55" s="799"/>
      <c r="K55" s="799"/>
      <c r="L55" s="933"/>
      <c r="M55" s="923">
        <f t="shared" si="14"/>
        <v>241</v>
      </c>
      <c r="N55" s="799">
        <v>241</v>
      </c>
      <c r="O55" s="799"/>
      <c r="P55" s="799"/>
      <c r="Q55" s="933"/>
      <c r="R55" s="911"/>
      <c r="S55" s="1616"/>
      <c r="T55" s="478">
        <f t="shared" si="0"/>
        <v>0</v>
      </c>
      <c r="U55" s="478">
        <f t="shared" si="1"/>
        <v>0</v>
      </c>
      <c r="V55" s="478">
        <f t="shared" si="2"/>
        <v>0</v>
      </c>
    </row>
    <row r="56" spans="1:22" ht="24" hidden="1" x14ac:dyDescent="0.25">
      <c r="A56" s="27" t="s">
        <v>626</v>
      </c>
      <c r="B56" s="1641" t="s">
        <v>562</v>
      </c>
      <c r="C56" s="1642">
        <f>SUM(D56:G56)</f>
        <v>0</v>
      </c>
      <c r="D56" s="1643">
        <f>SUM(D57)</f>
        <v>0</v>
      </c>
      <c r="E56" s="1644">
        <f>SUM(E57)</f>
        <v>0</v>
      </c>
      <c r="F56" s="1644">
        <f>SUM(F57)</f>
        <v>0</v>
      </c>
      <c r="G56" s="1645">
        <f>SUM(G57)</f>
        <v>0</v>
      </c>
      <c r="H56" s="1646">
        <f>SUM(I56:L56)</f>
        <v>0</v>
      </c>
      <c r="I56" s="1644">
        <f>SUM(I57)</f>
        <v>0</v>
      </c>
      <c r="J56" s="1644">
        <f>SUM(J57)</f>
        <v>0</v>
      </c>
      <c r="K56" s="1644">
        <f>SUM(K57)</f>
        <v>0</v>
      </c>
      <c r="L56" s="1645">
        <f>SUM(L57)</f>
        <v>0</v>
      </c>
      <c r="M56" s="1642">
        <f>SUM(N56:Q56)</f>
        <v>0</v>
      </c>
      <c r="N56" s="1643">
        <f>SUM(N57)</f>
        <v>0</v>
      </c>
      <c r="O56" s="1644">
        <f>SUM(O57)</f>
        <v>0</v>
      </c>
      <c r="P56" s="1644">
        <f>SUM(P57)</f>
        <v>0</v>
      </c>
      <c r="Q56" s="1645">
        <f>SUM(Q57)</f>
        <v>0</v>
      </c>
      <c r="R56" s="1647"/>
      <c r="S56" s="1293"/>
      <c r="T56" s="478">
        <f t="shared" si="0"/>
        <v>0</v>
      </c>
      <c r="U56" s="478">
        <f t="shared" si="1"/>
        <v>0</v>
      </c>
      <c r="V56" s="478">
        <f t="shared" si="2"/>
        <v>0</v>
      </c>
    </row>
    <row r="57" spans="1:22" ht="24" hidden="1" x14ac:dyDescent="0.25">
      <c r="A57" s="27" t="s">
        <v>626</v>
      </c>
      <c r="B57" s="1648" t="s">
        <v>563</v>
      </c>
      <c r="C57" s="1649">
        <f>SUM(D57:G57)</f>
        <v>0</v>
      </c>
      <c r="D57" s="1650"/>
      <c r="E57" s="1651"/>
      <c r="F57" s="1651"/>
      <c r="G57" s="1652"/>
      <c r="H57" s="1653">
        <f>SUM(I57:L57)</f>
        <v>0</v>
      </c>
      <c r="I57" s="1651"/>
      <c r="J57" s="1651"/>
      <c r="K57" s="1651"/>
      <c r="L57" s="1652"/>
      <c r="M57" s="1649">
        <f>SUM(N57:Q57)</f>
        <v>0</v>
      </c>
      <c r="N57" s="1650"/>
      <c r="O57" s="1651"/>
      <c r="P57" s="1651"/>
      <c r="Q57" s="1652"/>
      <c r="R57" s="1654"/>
      <c r="S57" s="1293"/>
      <c r="T57" s="478">
        <f t="shared" si="0"/>
        <v>0</v>
      </c>
      <c r="U57" s="478">
        <f t="shared" si="1"/>
        <v>0</v>
      </c>
      <c r="V57" s="478">
        <f t="shared" si="2"/>
        <v>0</v>
      </c>
    </row>
    <row r="58" spans="1:22" ht="24" hidden="1" x14ac:dyDescent="0.25">
      <c r="A58" s="27" t="s">
        <v>626</v>
      </c>
      <c r="B58" s="1648" t="s">
        <v>564</v>
      </c>
      <c r="C58" s="1649">
        <f t="shared" ref="C58:C65" si="15">SUM(D58:G58)</f>
        <v>0</v>
      </c>
      <c r="D58" s="1650"/>
      <c r="E58" s="1651"/>
      <c r="F58" s="1651"/>
      <c r="G58" s="1652"/>
      <c r="H58" s="1653">
        <f t="shared" ref="H58:H65" si="16">I58+J58+K58</f>
        <v>0</v>
      </c>
      <c r="I58" s="1651"/>
      <c r="J58" s="1651"/>
      <c r="K58" s="1651"/>
      <c r="L58" s="1652"/>
      <c r="M58" s="1649">
        <f>SUM(N58:Q58)</f>
        <v>0</v>
      </c>
      <c r="N58" s="1650"/>
      <c r="O58" s="1651"/>
      <c r="P58" s="1651"/>
      <c r="Q58" s="1652"/>
      <c r="R58" s="1655"/>
      <c r="S58" s="1293"/>
      <c r="T58" s="478">
        <f t="shared" si="0"/>
        <v>0</v>
      </c>
      <c r="U58" s="478">
        <f t="shared" si="1"/>
        <v>0</v>
      </c>
      <c r="V58" s="478">
        <f t="shared" si="2"/>
        <v>0</v>
      </c>
    </row>
    <row r="59" spans="1:22" ht="36" hidden="1" x14ac:dyDescent="0.25">
      <c r="A59" s="27" t="s">
        <v>626</v>
      </c>
      <c r="B59" s="1648" t="s">
        <v>73</v>
      </c>
      <c r="C59" s="1649">
        <f t="shared" si="15"/>
        <v>0</v>
      </c>
      <c r="D59" s="1651"/>
      <c r="E59" s="1651"/>
      <c r="F59" s="1651"/>
      <c r="G59" s="1652"/>
      <c r="H59" s="1653">
        <f t="shared" si="16"/>
        <v>0</v>
      </c>
      <c r="I59" s="1651"/>
      <c r="J59" s="1651"/>
      <c r="K59" s="1651"/>
      <c r="L59" s="1652"/>
      <c r="M59" s="1653">
        <f t="shared" ref="M59:M65" si="17">N59+O59+P59</f>
        <v>0</v>
      </c>
      <c r="N59" s="1651"/>
      <c r="O59" s="1651"/>
      <c r="P59" s="1651"/>
      <c r="Q59" s="1652"/>
      <c r="R59" s="1655"/>
      <c r="S59" s="1293"/>
      <c r="T59" s="478">
        <f t="shared" si="0"/>
        <v>0</v>
      </c>
      <c r="U59" s="478">
        <f t="shared" si="1"/>
        <v>0</v>
      </c>
      <c r="V59" s="478">
        <f t="shared" si="2"/>
        <v>0</v>
      </c>
    </row>
    <row r="60" spans="1:22" ht="36" hidden="1" x14ac:dyDescent="0.25">
      <c r="A60" s="27" t="s">
        <v>626</v>
      </c>
      <c r="B60" s="1648" t="s">
        <v>565</v>
      </c>
      <c r="C60" s="1649">
        <f t="shared" si="15"/>
        <v>0</v>
      </c>
      <c r="D60" s="1651"/>
      <c r="E60" s="1651"/>
      <c r="F60" s="1651"/>
      <c r="G60" s="1652"/>
      <c r="H60" s="1653">
        <f t="shared" si="16"/>
        <v>0</v>
      </c>
      <c r="I60" s="1651"/>
      <c r="J60" s="1651"/>
      <c r="K60" s="1651"/>
      <c r="L60" s="1652"/>
      <c r="M60" s="1653">
        <f>SUM(N60:Q60)</f>
        <v>0</v>
      </c>
      <c r="N60" s="1651"/>
      <c r="O60" s="1651"/>
      <c r="P60" s="1651"/>
      <c r="Q60" s="1652"/>
      <c r="R60" s="1655"/>
      <c r="S60" s="1293"/>
      <c r="T60" s="478">
        <f t="shared" si="0"/>
        <v>0</v>
      </c>
      <c r="U60" s="478">
        <f t="shared" si="1"/>
        <v>0</v>
      </c>
      <c r="V60" s="478">
        <f t="shared" si="2"/>
        <v>0</v>
      </c>
    </row>
    <row r="61" spans="1:22" ht="24" hidden="1" x14ac:dyDescent="0.25">
      <c r="A61" s="27" t="s">
        <v>626</v>
      </c>
      <c r="B61" s="1656" t="s">
        <v>75</v>
      </c>
      <c r="C61" s="1649">
        <f t="shared" si="15"/>
        <v>0</v>
      </c>
      <c r="D61" s="1651"/>
      <c r="E61" s="1651"/>
      <c r="F61" s="1651"/>
      <c r="G61" s="1652"/>
      <c r="H61" s="1653">
        <f t="shared" si="16"/>
        <v>0</v>
      </c>
      <c r="I61" s="1651"/>
      <c r="J61" s="1651"/>
      <c r="K61" s="1651"/>
      <c r="L61" s="1652"/>
      <c r="M61" s="1653">
        <f>SUM(N61:Q61)</f>
        <v>0</v>
      </c>
      <c r="N61" s="1651"/>
      <c r="O61" s="1651"/>
      <c r="P61" s="1651"/>
      <c r="Q61" s="1652"/>
      <c r="R61" s="1655"/>
      <c r="S61" s="1293"/>
      <c r="T61" s="478">
        <f t="shared" si="0"/>
        <v>0</v>
      </c>
      <c r="U61" s="478">
        <f t="shared" si="1"/>
        <v>0</v>
      </c>
      <c r="V61" s="478">
        <f t="shared" si="2"/>
        <v>0</v>
      </c>
    </row>
    <row r="62" spans="1:22" ht="24" hidden="1" x14ac:dyDescent="0.25">
      <c r="A62" s="27" t="s">
        <v>626</v>
      </c>
      <c r="B62" s="1656" t="s">
        <v>566</v>
      </c>
      <c r="C62" s="1649">
        <f t="shared" si="15"/>
        <v>0</v>
      </c>
      <c r="D62" s="1657"/>
      <c r="E62" s="1658"/>
      <c r="F62" s="1658"/>
      <c r="G62" s="1659"/>
      <c r="H62" s="1660">
        <f t="shared" si="16"/>
        <v>0</v>
      </c>
      <c r="I62" s="1657"/>
      <c r="J62" s="1658"/>
      <c r="K62" s="1658"/>
      <c r="L62" s="1659"/>
      <c r="M62" s="1660">
        <f t="shared" si="17"/>
        <v>0</v>
      </c>
      <c r="N62" s="1657"/>
      <c r="O62" s="1658"/>
      <c r="P62" s="1658"/>
      <c r="Q62" s="1659"/>
      <c r="R62" s="1661"/>
      <c r="S62" s="1293"/>
      <c r="T62" s="478">
        <f t="shared" si="0"/>
        <v>0</v>
      </c>
      <c r="U62" s="478">
        <f t="shared" si="1"/>
        <v>0</v>
      </c>
      <c r="V62" s="478">
        <f t="shared" si="2"/>
        <v>0</v>
      </c>
    </row>
    <row r="63" spans="1:22" ht="24" hidden="1" x14ac:dyDescent="0.25">
      <c r="A63" s="27" t="s">
        <v>626</v>
      </c>
      <c r="B63" s="1662" t="s">
        <v>799</v>
      </c>
      <c r="C63" s="1649">
        <f t="shared" si="15"/>
        <v>0</v>
      </c>
      <c r="D63" s="1657"/>
      <c r="E63" s="1658"/>
      <c r="F63" s="1658"/>
      <c r="G63" s="1659"/>
      <c r="H63" s="1660">
        <f t="shared" si="16"/>
        <v>0</v>
      </c>
      <c r="I63" s="1657"/>
      <c r="J63" s="1658"/>
      <c r="K63" s="1658"/>
      <c r="L63" s="1659"/>
      <c r="M63" s="1660">
        <f t="shared" si="17"/>
        <v>0</v>
      </c>
      <c r="N63" s="1657"/>
      <c r="O63" s="1658"/>
      <c r="P63" s="1658"/>
      <c r="Q63" s="1659"/>
      <c r="R63" s="1661"/>
      <c r="S63" s="1293"/>
      <c r="T63" s="478">
        <f t="shared" si="0"/>
        <v>0</v>
      </c>
      <c r="U63" s="478">
        <f t="shared" si="1"/>
        <v>0</v>
      </c>
      <c r="V63" s="478">
        <f t="shared" si="2"/>
        <v>0</v>
      </c>
    </row>
    <row r="64" spans="1:22" ht="36" hidden="1" x14ac:dyDescent="0.25">
      <c r="A64" s="27" t="s">
        <v>626</v>
      </c>
      <c r="B64" s="1656" t="s">
        <v>568</v>
      </c>
      <c r="C64" s="1649">
        <f t="shared" si="15"/>
        <v>0</v>
      </c>
      <c r="D64" s="1657"/>
      <c r="E64" s="1658"/>
      <c r="F64" s="1658"/>
      <c r="G64" s="1659"/>
      <c r="H64" s="1660">
        <f t="shared" si="16"/>
        <v>0</v>
      </c>
      <c r="I64" s="1657"/>
      <c r="J64" s="1658"/>
      <c r="K64" s="1658"/>
      <c r="L64" s="1659"/>
      <c r="M64" s="1660">
        <f t="shared" si="17"/>
        <v>0</v>
      </c>
      <c r="N64" s="1657"/>
      <c r="O64" s="1658"/>
      <c r="P64" s="1658"/>
      <c r="Q64" s="1659"/>
      <c r="R64" s="1661"/>
      <c r="S64" s="1293"/>
      <c r="T64" s="478">
        <f t="shared" si="0"/>
        <v>0</v>
      </c>
      <c r="U64" s="478">
        <f t="shared" si="1"/>
        <v>0</v>
      </c>
      <c r="V64" s="478">
        <f t="shared" si="2"/>
        <v>0</v>
      </c>
    </row>
    <row r="65" spans="1:22" ht="60" hidden="1" x14ac:dyDescent="0.25">
      <c r="A65" s="27" t="s">
        <v>626</v>
      </c>
      <c r="B65" s="1663" t="s">
        <v>78</v>
      </c>
      <c r="C65" s="1649">
        <f t="shared" si="15"/>
        <v>0</v>
      </c>
      <c r="D65" s="1657"/>
      <c r="E65" s="1658"/>
      <c r="F65" s="1658"/>
      <c r="G65" s="1659"/>
      <c r="H65" s="1660">
        <f t="shared" si="16"/>
        <v>0</v>
      </c>
      <c r="I65" s="1657"/>
      <c r="J65" s="1658"/>
      <c r="K65" s="1658"/>
      <c r="L65" s="1664"/>
      <c r="M65" s="1665">
        <f t="shared" si="17"/>
        <v>0</v>
      </c>
      <c r="N65" s="1657"/>
      <c r="O65" s="1658"/>
      <c r="P65" s="1658"/>
      <c r="Q65" s="1659"/>
      <c r="R65" s="1666"/>
      <c r="S65" s="1293"/>
      <c r="T65" s="478">
        <f t="shared" si="0"/>
        <v>0</v>
      </c>
      <c r="U65" s="478">
        <f t="shared" si="1"/>
        <v>0</v>
      </c>
      <c r="V65" s="478">
        <f t="shared" si="2"/>
        <v>0</v>
      </c>
    </row>
    <row r="66" spans="1:22" ht="39" customHeight="1" x14ac:dyDescent="0.25">
      <c r="A66" s="27" t="s">
        <v>627</v>
      </c>
      <c r="B66" s="1755" t="s">
        <v>882</v>
      </c>
      <c r="C66" s="1757">
        <f>D66+E66+F66+G66</f>
        <v>37.5</v>
      </c>
      <c r="D66" s="1756">
        <v>2.2999999999999998</v>
      </c>
      <c r="E66" s="1758">
        <v>3.8</v>
      </c>
      <c r="F66" s="1758">
        <v>31.4</v>
      </c>
      <c r="G66" s="1753"/>
      <c r="H66" s="1759">
        <f>I66+J66+K66+L66</f>
        <v>37.5</v>
      </c>
      <c r="I66" s="1756">
        <v>2.2999999999999998</v>
      </c>
      <c r="J66" s="1758">
        <v>3.8</v>
      </c>
      <c r="K66" s="1758">
        <v>31.4</v>
      </c>
      <c r="L66" s="1760"/>
      <c r="M66" s="1759">
        <f>N66+O66+P66+Q66</f>
        <v>37.5</v>
      </c>
      <c r="N66" s="1756">
        <v>2.2999999999999998</v>
      </c>
      <c r="O66" s="1758">
        <v>3.8</v>
      </c>
      <c r="P66" s="1758">
        <v>31.4</v>
      </c>
      <c r="Q66" s="1753"/>
      <c r="R66" s="1754"/>
      <c r="S66" s="1293"/>
      <c r="T66" s="478">
        <f t="shared" si="0"/>
        <v>0</v>
      </c>
      <c r="U66" s="478"/>
      <c r="V66" s="478"/>
    </row>
    <row r="67" spans="1:22" ht="36" x14ac:dyDescent="0.25">
      <c r="A67" s="243"/>
      <c r="B67" s="109" t="s">
        <v>569</v>
      </c>
      <c r="C67" s="1836">
        <f t="shared" ref="C67:C84" si="18">SUM(D67:G67)</f>
        <v>1384.59</v>
      </c>
      <c r="D67" s="1135">
        <f>D68+D72+D78</f>
        <v>1384.59</v>
      </c>
      <c r="E67" s="1135">
        <f>E68+E72+E78</f>
        <v>0</v>
      </c>
      <c r="F67" s="1135">
        <f>F68+F72+F78</f>
        <v>0</v>
      </c>
      <c r="G67" s="1140">
        <f>G68+G72+G78</f>
        <v>0</v>
      </c>
      <c r="H67" s="1836">
        <f t="shared" ref="H67:H84" si="19">SUM(I67:L67)</f>
        <v>1384.59</v>
      </c>
      <c r="I67" s="1135">
        <f>I68+I72+I78</f>
        <v>1384.59</v>
      </c>
      <c r="J67" s="1135">
        <f>J68+J72+J78</f>
        <v>0</v>
      </c>
      <c r="K67" s="1135">
        <f>K68+K72+K78</f>
        <v>0</v>
      </c>
      <c r="L67" s="1140">
        <f>L68+L72+L78</f>
        <v>0</v>
      </c>
      <c r="M67" s="1836">
        <f t="shared" ref="M67:M84" si="20">SUM(N67:Q67)</f>
        <v>1384.59</v>
      </c>
      <c r="N67" s="1135">
        <f>N68+N72+N78</f>
        <v>1384.59</v>
      </c>
      <c r="O67" s="1135">
        <f>O68+O72+O78</f>
        <v>0</v>
      </c>
      <c r="P67" s="1135">
        <f>P68+P72+P78</f>
        <v>0</v>
      </c>
      <c r="Q67" s="1140">
        <f>Q68+Q72+Q78</f>
        <v>0</v>
      </c>
      <c r="R67" s="829"/>
      <c r="S67" s="1616">
        <v>1630.2</v>
      </c>
      <c r="T67" s="478">
        <f t="shared" si="0"/>
        <v>0</v>
      </c>
      <c r="U67" s="478">
        <f t="shared" si="1"/>
        <v>0</v>
      </c>
      <c r="V67" s="478">
        <f t="shared" si="2"/>
        <v>0</v>
      </c>
    </row>
    <row r="68" spans="1:22" ht="24" x14ac:dyDescent="0.25">
      <c r="A68" s="1667">
        <v>1</v>
      </c>
      <c r="B68" s="1627" t="s">
        <v>764</v>
      </c>
      <c r="C68" s="1817">
        <f t="shared" si="18"/>
        <v>847.58999999999992</v>
      </c>
      <c r="D68" s="1669">
        <f>SUM(D69)+D70+D71</f>
        <v>847.58999999999992</v>
      </c>
      <c r="E68" s="1669">
        <f>SUM(E69)+E70+E71</f>
        <v>0</v>
      </c>
      <c r="F68" s="1669">
        <f>SUM(F69)+F70+F71</f>
        <v>0</v>
      </c>
      <c r="G68" s="1669">
        <f>SUM(G69)+G70+G71</f>
        <v>0</v>
      </c>
      <c r="H68" s="1817">
        <f t="shared" si="19"/>
        <v>847.58999999999992</v>
      </c>
      <c r="I68" s="1669">
        <f>SUM(I69)+I70+I71</f>
        <v>847.58999999999992</v>
      </c>
      <c r="J68" s="1669">
        <f>SUM(J69)+J70+J71</f>
        <v>0</v>
      </c>
      <c r="K68" s="1669">
        <f>SUM(K69)+K70+K71</f>
        <v>0</v>
      </c>
      <c r="L68" s="1669">
        <f>SUM(L69)+L70+L71</f>
        <v>0</v>
      </c>
      <c r="M68" s="1817">
        <f t="shared" si="20"/>
        <v>847.58999999999992</v>
      </c>
      <c r="N68" s="1669">
        <f>SUM(N69)+N70+N71</f>
        <v>847.58999999999992</v>
      </c>
      <c r="O68" s="1669">
        <f>SUM(O69)+O70+O71</f>
        <v>0</v>
      </c>
      <c r="P68" s="1669">
        <f>SUM(P69)+P70+P71</f>
        <v>0</v>
      </c>
      <c r="Q68" s="1669">
        <f>SUM(Q69)+Q70+Q71</f>
        <v>0</v>
      </c>
      <c r="R68" s="1625"/>
      <c r="S68" s="1616"/>
      <c r="T68" s="478">
        <f t="shared" ref="T68:T125" si="21">C68-H68</f>
        <v>0</v>
      </c>
      <c r="U68" s="478">
        <f t="shared" ref="U68:U125" si="22">D68-I68</f>
        <v>0</v>
      </c>
      <c r="V68" s="478">
        <f t="shared" ref="V68:V125" si="23">E68-J68</f>
        <v>0</v>
      </c>
    </row>
    <row r="69" spans="1:22" ht="48" x14ac:dyDescent="0.25">
      <c r="A69" s="26" t="s">
        <v>26</v>
      </c>
      <c r="B69" s="104" t="s">
        <v>583</v>
      </c>
      <c r="C69" s="1198">
        <f t="shared" si="18"/>
        <v>650.9</v>
      </c>
      <c r="D69" s="1111">
        <v>650.9</v>
      </c>
      <c r="E69" s="1102"/>
      <c r="F69" s="1102"/>
      <c r="G69" s="1104"/>
      <c r="H69" s="1198">
        <f t="shared" si="19"/>
        <v>650.9</v>
      </c>
      <c r="I69" s="1111">
        <v>650.9</v>
      </c>
      <c r="J69" s="1102"/>
      <c r="K69" s="1102"/>
      <c r="L69" s="1104"/>
      <c r="M69" s="1198">
        <f t="shared" si="20"/>
        <v>650.9</v>
      </c>
      <c r="N69" s="1111">
        <v>650.9</v>
      </c>
      <c r="O69" s="1102"/>
      <c r="P69" s="1102"/>
      <c r="Q69" s="1104"/>
      <c r="R69" s="30"/>
      <c r="S69" s="1616"/>
      <c r="T69" s="478">
        <f t="shared" si="21"/>
        <v>0</v>
      </c>
      <c r="U69" s="478">
        <f t="shared" si="22"/>
        <v>0</v>
      </c>
      <c r="V69" s="478">
        <f t="shared" si="23"/>
        <v>0</v>
      </c>
    </row>
    <row r="70" spans="1:22" ht="24" x14ac:dyDescent="0.25">
      <c r="A70" s="26" t="s">
        <v>27</v>
      </c>
      <c r="B70" s="106" t="s">
        <v>883</v>
      </c>
      <c r="C70" s="1198">
        <f t="shared" si="18"/>
        <v>40.299999999999997</v>
      </c>
      <c r="D70" s="1111">
        <v>40.299999999999997</v>
      </c>
      <c r="E70" s="1102"/>
      <c r="F70" s="1102"/>
      <c r="G70" s="1104"/>
      <c r="H70" s="1198">
        <f t="shared" si="19"/>
        <v>40.299999999999997</v>
      </c>
      <c r="I70" s="1111">
        <v>40.299999999999997</v>
      </c>
      <c r="J70" s="1102"/>
      <c r="K70" s="1102"/>
      <c r="L70" s="1104"/>
      <c r="M70" s="1198">
        <f t="shared" si="20"/>
        <v>40.299999999999997</v>
      </c>
      <c r="N70" s="1111">
        <v>40.299999999999997</v>
      </c>
      <c r="O70" s="1102"/>
      <c r="P70" s="1102"/>
      <c r="Q70" s="1103"/>
      <c r="R70" s="30"/>
      <c r="S70" s="1616"/>
      <c r="T70" s="478">
        <f t="shared" si="21"/>
        <v>0</v>
      </c>
      <c r="U70" s="478">
        <f t="shared" si="22"/>
        <v>0</v>
      </c>
      <c r="V70" s="478">
        <f t="shared" si="23"/>
        <v>0</v>
      </c>
    </row>
    <row r="71" spans="1:22" ht="36" x14ac:dyDescent="0.25">
      <c r="A71" s="26" t="s">
        <v>28</v>
      </c>
      <c r="B71" s="106" t="s">
        <v>913</v>
      </c>
      <c r="C71" s="1198">
        <f t="shared" si="18"/>
        <v>156.38999999999999</v>
      </c>
      <c r="D71" s="1111">
        <v>156.38999999999999</v>
      </c>
      <c r="E71" s="1102"/>
      <c r="F71" s="1102"/>
      <c r="G71" s="1104"/>
      <c r="H71" s="1198">
        <f t="shared" si="19"/>
        <v>156.38999999999999</v>
      </c>
      <c r="I71" s="1111">
        <v>156.38999999999999</v>
      </c>
      <c r="J71" s="1102"/>
      <c r="K71" s="1102"/>
      <c r="L71" s="1104"/>
      <c r="M71" s="1198">
        <f t="shared" si="20"/>
        <v>156.38999999999999</v>
      </c>
      <c r="N71" s="1784">
        <v>156.38999999999999</v>
      </c>
      <c r="O71" s="1102"/>
      <c r="P71" s="1102"/>
      <c r="Q71" s="1103"/>
      <c r="R71" s="30"/>
      <c r="S71" s="1616"/>
      <c r="T71" s="478">
        <f t="shared" si="21"/>
        <v>0</v>
      </c>
      <c r="U71" s="478">
        <f t="shared" si="22"/>
        <v>0</v>
      </c>
      <c r="V71" s="478">
        <f t="shared" si="23"/>
        <v>0</v>
      </c>
    </row>
    <row r="72" spans="1:22" ht="36" x14ac:dyDescent="0.25">
      <c r="A72" s="1667" t="s">
        <v>168</v>
      </c>
      <c r="B72" s="1670" t="s">
        <v>765</v>
      </c>
      <c r="C72" s="1668">
        <f t="shared" si="18"/>
        <v>120</v>
      </c>
      <c r="D72" s="1332">
        <f>SUM(D73)</f>
        <v>120</v>
      </c>
      <c r="E72" s="1332">
        <f>SUM(E73:E77)</f>
        <v>0</v>
      </c>
      <c r="F72" s="1332">
        <f>SUM(F73:F77)</f>
        <v>0</v>
      </c>
      <c r="G72" s="1624">
        <f>SUM(G73:G77)</f>
        <v>0</v>
      </c>
      <c r="H72" s="1668">
        <f t="shared" si="19"/>
        <v>120</v>
      </c>
      <c r="I72" s="1332">
        <f>SUM(I73)</f>
        <v>120</v>
      </c>
      <c r="J72" s="1332">
        <f>SUM(J73)</f>
        <v>0</v>
      </c>
      <c r="K72" s="1332">
        <f>SUM(K73)</f>
        <v>0</v>
      </c>
      <c r="L72" s="1624">
        <f>SUM(L73:L77)</f>
        <v>0</v>
      </c>
      <c r="M72" s="1668">
        <f t="shared" si="20"/>
        <v>120</v>
      </c>
      <c r="N72" s="1332">
        <f>SUM(N73)</f>
        <v>120</v>
      </c>
      <c r="O72" s="1332">
        <f>SUM(O73)</f>
        <v>0</v>
      </c>
      <c r="P72" s="1332">
        <f>SUM(P73)</f>
        <v>0</v>
      </c>
      <c r="Q72" s="1332">
        <f>SUM(Q73)</f>
        <v>0</v>
      </c>
      <c r="R72" s="1671"/>
      <c r="S72" s="1616"/>
      <c r="T72" s="478">
        <f t="shared" si="21"/>
        <v>0</v>
      </c>
      <c r="U72" s="478">
        <f t="shared" si="22"/>
        <v>0</v>
      </c>
      <c r="V72" s="478">
        <f t="shared" si="23"/>
        <v>0</v>
      </c>
    </row>
    <row r="73" spans="1:22" ht="24" x14ac:dyDescent="0.25">
      <c r="A73" s="1672" t="s">
        <v>34</v>
      </c>
      <c r="B73" s="107" t="s">
        <v>773</v>
      </c>
      <c r="C73" s="1143">
        <f t="shared" si="18"/>
        <v>120</v>
      </c>
      <c r="D73" s="1472">
        <f>D74+D75+D76+D77</f>
        <v>120</v>
      </c>
      <c r="E73" s="1472">
        <f>E74+E75+E76+E77</f>
        <v>0</v>
      </c>
      <c r="F73" s="1472">
        <f>F74+F75+F76+F77</f>
        <v>0</v>
      </c>
      <c r="G73" s="1472">
        <f>G74+G75+G76+G77</f>
        <v>0</v>
      </c>
      <c r="H73" s="1143">
        <f t="shared" si="19"/>
        <v>120</v>
      </c>
      <c r="I73" s="1472">
        <f>I74+I75+I76+I77</f>
        <v>120</v>
      </c>
      <c r="J73" s="1472">
        <f>J74+J75+J76+J77</f>
        <v>0</v>
      </c>
      <c r="K73" s="1472">
        <f>K74+K75+K76+K77</f>
        <v>0</v>
      </c>
      <c r="L73" s="1472">
        <f>L74+L75+L76+L77</f>
        <v>0</v>
      </c>
      <c r="M73" s="1143">
        <f t="shared" si="20"/>
        <v>120</v>
      </c>
      <c r="N73" s="1472">
        <f>N74+N75+N76+N77</f>
        <v>120</v>
      </c>
      <c r="O73" s="1472">
        <f>O74+O75+O76+O77</f>
        <v>0</v>
      </c>
      <c r="P73" s="1472">
        <f>P74+P75+P76+P77</f>
        <v>0</v>
      </c>
      <c r="Q73" s="1472">
        <f>Q74+Q75+Q76+Q77</f>
        <v>0</v>
      </c>
      <c r="R73" s="1673"/>
      <c r="S73" s="1616"/>
      <c r="T73" s="478">
        <f t="shared" si="21"/>
        <v>0</v>
      </c>
      <c r="U73" s="478">
        <f t="shared" si="22"/>
        <v>0</v>
      </c>
      <c r="V73" s="478">
        <f t="shared" si="23"/>
        <v>0</v>
      </c>
    </row>
    <row r="74" spans="1:22" ht="24" x14ac:dyDescent="0.25">
      <c r="A74" s="26" t="s">
        <v>397</v>
      </c>
      <c r="B74" s="104" t="s">
        <v>883</v>
      </c>
      <c r="C74" s="1198">
        <f t="shared" si="18"/>
        <v>0</v>
      </c>
      <c r="D74" s="1111">
        <v>0</v>
      </c>
      <c r="E74" s="1102"/>
      <c r="F74" s="1102"/>
      <c r="G74" s="1104"/>
      <c r="H74" s="1198">
        <f t="shared" si="19"/>
        <v>0</v>
      </c>
      <c r="I74" s="1111">
        <v>0</v>
      </c>
      <c r="J74" s="1102"/>
      <c r="K74" s="1102"/>
      <c r="L74" s="1104"/>
      <c r="M74" s="1198">
        <f t="shared" si="20"/>
        <v>0</v>
      </c>
      <c r="N74" s="1111">
        <v>0</v>
      </c>
      <c r="O74" s="1102"/>
      <c r="P74" s="1102"/>
      <c r="Q74" s="1104"/>
      <c r="R74" s="30"/>
      <c r="S74" s="1616"/>
      <c r="T74" s="478">
        <f t="shared" si="21"/>
        <v>0</v>
      </c>
      <c r="U74" s="478">
        <f t="shared" si="22"/>
        <v>0</v>
      </c>
      <c r="V74" s="478">
        <f t="shared" si="23"/>
        <v>0</v>
      </c>
    </row>
    <row r="75" spans="1:22" ht="36" x14ac:dyDescent="0.25">
      <c r="A75" s="26" t="s">
        <v>398</v>
      </c>
      <c r="B75" s="104" t="s">
        <v>767</v>
      </c>
      <c r="C75" s="1198">
        <f t="shared" si="18"/>
        <v>0</v>
      </c>
      <c r="D75" s="1111">
        <v>0</v>
      </c>
      <c r="E75" s="1102"/>
      <c r="F75" s="1102"/>
      <c r="G75" s="1104"/>
      <c r="H75" s="1198">
        <f t="shared" si="19"/>
        <v>0</v>
      </c>
      <c r="I75" s="1111">
        <v>0</v>
      </c>
      <c r="J75" s="1102"/>
      <c r="K75" s="1102"/>
      <c r="L75" s="1104"/>
      <c r="M75" s="1198">
        <f t="shared" si="20"/>
        <v>0</v>
      </c>
      <c r="N75" s="1111">
        <v>0</v>
      </c>
      <c r="O75" s="1102"/>
      <c r="P75" s="1102"/>
      <c r="Q75" s="1104"/>
      <c r="R75" s="30"/>
      <c r="S75" s="1616"/>
      <c r="T75" s="478">
        <f t="shared" si="21"/>
        <v>0</v>
      </c>
      <c r="U75" s="478">
        <f t="shared" si="22"/>
        <v>0</v>
      </c>
      <c r="V75" s="478">
        <f t="shared" si="23"/>
        <v>0</v>
      </c>
    </row>
    <row r="76" spans="1:22" ht="36" x14ac:dyDescent="0.25">
      <c r="A76" s="26" t="s">
        <v>399</v>
      </c>
      <c r="B76" s="104" t="s">
        <v>800</v>
      </c>
      <c r="C76" s="1198">
        <f t="shared" si="18"/>
        <v>0</v>
      </c>
      <c r="D76" s="1111">
        <v>0</v>
      </c>
      <c r="E76" s="1102"/>
      <c r="F76" s="1102"/>
      <c r="G76" s="1104"/>
      <c r="H76" s="1198">
        <f t="shared" si="19"/>
        <v>0</v>
      </c>
      <c r="I76" s="1111">
        <v>0</v>
      </c>
      <c r="J76" s="1102"/>
      <c r="K76" s="1102"/>
      <c r="L76" s="1104"/>
      <c r="M76" s="1198">
        <f t="shared" si="20"/>
        <v>0</v>
      </c>
      <c r="N76" s="1111">
        <v>0</v>
      </c>
      <c r="O76" s="1102"/>
      <c r="P76" s="1102"/>
      <c r="Q76" s="1104"/>
      <c r="R76" s="30"/>
      <c r="S76" s="1616"/>
      <c r="T76" s="478">
        <f t="shared" si="21"/>
        <v>0</v>
      </c>
      <c r="U76" s="478">
        <f t="shared" si="22"/>
        <v>0</v>
      </c>
      <c r="V76" s="478">
        <f t="shared" si="23"/>
        <v>0</v>
      </c>
    </row>
    <row r="77" spans="1:22" ht="48" x14ac:dyDescent="0.25">
      <c r="A77" s="26" t="s">
        <v>400</v>
      </c>
      <c r="B77" s="104" t="s">
        <v>801</v>
      </c>
      <c r="C77" s="1198">
        <f t="shared" si="18"/>
        <v>120</v>
      </c>
      <c r="D77" s="1111">
        <v>120</v>
      </c>
      <c r="E77" s="1102"/>
      <c r="F77" s="1102"/>
      <c r="G77" s="1104"/>
      <c r="H77" s="1198">
        <f t="shared" si="19"/>
        <v>120</v>
      </c>
      <c r="I77" s="1111">
        <v>120</v>
      </c>
      <c r="J77" s="1102"/>
      <c r="K77" s="1102"/>
      <c r="L77" s="1104"/>
      <c r="M77" s="1198">
        <f t="shared" si="20"/>
        <v>120</v>
      </c>
      <c r="N77" s="1111">
        <v>120</v>
      </c>
      <c r="O77" s="1102"/>
      <c r="P77" s="1102"/>
      <c r="Q77" s="1104"/>
      <c r="R77" s="30"/>
      <c r="S77" s="1616"/>
      <c r="T77" s="478">
        <f t="shared" si="21"/>
        <v>0</v>
      </c>
      <c r="U77" s="478">
        <f t="shared" si="22"/>
        <v>0</v>
      </c>
      <c r="V77" s="478">
        <f t="shared" si="23"/>
        <v>0</v>
      </c>
    </row>
    <row r="78" spans="1:22" ht="24" x14ac:dyDescent="0.25">
      <c r="A78" s="1667" t="s">
        <v>394</v>
      </c>
      <c r="B78" s="1674" t="s">
        <v>772</v>
      </c>
      <c r="C78" s="1668">
        <f t="shared" si="18"/>
        <v>417</v>
      </c>
      <c r="D78" s="1675">
        <f>D79+D83</f>
        <v>417</v>
      </c>
      <c r="E78" s="1675">
        <f>E79+E83</f>
        <v>0</v>
      </c>
      <c r="F78" s="1675">
        <f>F79+F83</f>
        <v>0</v>
      </c>
      <c r="G78" s="1676">
        <f>G79+G83</f>
        <v>0</v>
      </c>
      <c r="H78" s="1668">
        <f t="shared" si="19"/>
        <v>417</v>
      </c>
      <c r="I78" s="1675">
        <f>I79+I83</f>
        <v>417</v>
      </c>
      <c r="J78" s="1675">
        <f>J79+J83</f>
        <v>0</v>
      </c>
      <c r="K78" s="1675">
        <f>K79+K83</f>
        <v>0</v>
      </c>
      <c r="L78" s="1676">
        <f>L79+L83</f>
        <v>0</v>
      </c>
      <c r="M78" s="1668">
        <f t="shared" si="20"/>
        <v>417</v>
      </c>
      <c r="N78" s="1675">
        <f>N79+N83</f>
        <v>417</v>
      </c>
      <c r="O78" s="1675">
        <f>O79+O83</f>
        <v>0</v>
      </c>
      <c r="P78" s="1675">
        <f>P79+P83</f>
        <v>0</v>
      </c>
      <c r="Q78" s="1676">
        <f>Q79+Q83</f>
        <v>0</v>
      </c>
      <c r="R78" s="30"/>
      <c r="S78" s="1616"/>
      <c r="T78" s="478">
        <f t="shared" si="21"/>
        <v>0</v>
      </c>
      <c r="U78" s="478">
        <f t="shared" si="22"/>
        <v>0</v>
      </c>
      <c r="V78" s="478">
        <f t="shared" si="23"/>
        <v>0</v>
      </c>
    </row>
    <row r="79" spans="1:22" ht="24" x14ac:dyDescent="0.25">
      <c r="A79" s="18" t="s">
        <v>40</v>
      </c>
      <c r="B79" s="107" t="s">
        <v>768</v>
      </c>
      <c r="C79" s="1143">
        <f t="shared" si="18"/>
        <v>187</v>
      </c>
      <c r="D79" s="1472">
        <f>D80+D81+D82</f>
        <v>187</v>
      </c>
      <c r="E79" s="1472">
        <f>E80+E81+E82</f>
        <v>0</v>
      </c>
      <c r="F79" s="1472">
        <f>F80+F81+F82</f>
        <v>0</v>
      </c>
      <c r="G79" s="1483">
        <f>G80+G81+G82</f>
        <v>0</v>
      </c>
      <c r="H79" s="1143">
        <f t="shared" si="19"/>
        <v>187</v>
      </c>
      <c r="I79" s="1472">
        <f>I80+I81+I82</f>
        <v>187</v>
      </c>
      <c r="J79" s="1472">
        <f>J80+J81+J82</f>
        <v>0</v>
      </c>
      <c r="K79" s="1472">
        <f>K80+K81+K82</f>
        <v>0</v>
      </c>
      <c r="L79" s="1483">
        <f>L80+L81+L82</f>
        <v>0</v>
      </c>
      <c r="M79" s="1143">
        <f t="shared" si="20"/>
        <v>187</v>
      </c>
      <c r="N79" s="1472">
        <f>N80+N81+N82</f>
        <v>187</v>
      </c>
      <c r="O79" s="1472">
        <f>O80+O81+O82</f>
        <v>0</v>
      </c>
      <c r="P79" s="1472">
        <f>P80+P81+P82</f>
        <v>0</v>
      </c>
      <c r="Q79" s="1483">
        <f>Q80+Q81+Q82</f>
        <v>0</v>
      </c>
      <c r="R79" s="30"/>
      <c r="S79" s="1616"/>
      <c r="T79" s="478">
        <f t="shared" si="21"/>
        <v>0</v>
      </c>
      <c r="U79" s="478">
        <f t="shared" si="22"/>
        <v>0</v>
      </c>
      <c r="V79" s="478">
        <f t="shared" si="23"/>
        <v>0</v>
      </c>
    </row>
    <row r="80" spans="1:22" ht="36" x14ac:dyDescent="0.25">
      <c r="A80" s="26" t="s">
        <v>769</v>
      </c>
      <c r="B80" s="110" t="s">
        <v>884</v>
      </c>
      <c r="C80" s="1198">
        <f t="shared" si="18"/>
        <v>0</v>
      </c>
      <c r="D80" s="1177">
        <v>0</v>
      </c>
      <c r="E80" s="1177"/>
      <c r="F80" s="1177"/>
      <c r="G80" s="1178"/>
      <c r="H80" s="1198">
        <f t="shared" si="19"/>
        <v>0</v>
      </c>
      <c r="I80" s="1177">
        <v>0</v>
      </c>
      <c r="J80" s="1177"/>
      <c r="K80" s="1177"/>
      <c r="L80" s="1178"/>
      <c r="M80" s="1198">
        <f t="shared" si="20"/>
        <v>0</v>
      </c>
      <c r="N80" s="1177"/>
      <c r="O80" s="1177"/>
      <c r="P80" s="1177"/>
      <c r="Q80" s="1178"/>
      <c r="R80" s="30"/>
      <c r="S80" s="1616"/>
      <c r="T80" s="478">
        <f t="shared" si="21"/>
        <v>0</v>
      </c>
      <c r="U80" s="478">
        <f t="shared" si="22"/>
        <v>0</v>
      </c>
      <c r="V80" s="478">
        <f t="shared" si="23"/>
        <v>0</v>
      </c>
    </row>
    <row r="81" spans="1:22" ht="36" x14ac:dyDescent="0.25">
      <c r="A81" s="1498" t="s">
        <v>770</v>
      </c>
      <c r="B81" s="110" t="s">
        <v>885</v>
      </c>
      <c r="C81" s="1198">
        <f t="shared" si="18"/>
        <v>137</v>
      </c>
      <c r="D81" s="1177">
        <v>137</v>
      </c>
      <c r="E81" s="1177"/>
      <c r="F81" s="1177"/>
      <c r="G81" s="1178"/>
      <c r="H81" s="1198">
        <f t="shared" si="19"/>
        <v>137</v>
      </c>
      <c r="I81" s="1177">
        <v>137</v>
      </c>
      <c r="J81" s="1177"/>
      <c r="K81" s="1177"/>
      <c r="L81" s="1178"/>
      <c r="M81" s="1198">
        <f t="shared" si="20"/>
        <v>137</v>
      </c>
      <c r="N81" s="1177">
        <v>137</v>
      </c>
      <c r="O81" s="1177"/>
      <c r="P81" s="1177"/>
      <c r="Q81" s="1178"/>
      <c r="R81" s="30"/>
      <c r="S81" s="1616"/>
      <c r="T81" s="478">
        <f t="shared" si="21"/>
        <v>0</v>
      </c>
      <c r="U81" s="478">
        <f t="shared" si="22"/>
        <v>0</v>
      </c>
      <c r="V81" s="478">
        <f t="shared" si="23"/>
        <v>0</v>
      </c>
    </row>
    <row r="82" spans="1:22" ht="60" x14ac:dyDescent="0.25">
      <c r="A82" s="1498" t="s">
        <v>771</v>
      </c>
      <c r="B82" s="110" t="s">
        <v>78</v>
      </c>
      <c r="C82" s="1198">
        <f t="shared" si="18"/>
        <v>50</v>
      </c>
      <c r="D82" s="1177">
        <v>50</v>
      </c>
      <c r="E82" s="1177"/>
      <c r="F82" s="1177"/>
      <c r="G82" s="1178"/>
      <c r="H82" s="1198">
        <f t="shared" si="19"/>
        <v>50</v>
      </c>
      <c r="I82" s="1177">
        <v>50</v>
      </c>
      <c r="J82" s="1177"/>
      <c r="K82" s="1177"/>
      <c r="L82" s="1178"/>
      <c r="M82" s="1198">
        <f t="shared" si="20"/>
        <v>50</v>
      </c>
      <c r="N82" s="1177">
        <v>50</v>
      </c>
      <c r="O82" s="1177"/>
      <c r="P82" s="1177"/>
      <c r="Q82" s="1178"/>
      <c r="R82" s="30"/>
      <c r="S82" s="1616"/>
      <c r="T82" s="478">
        <f t="shared" si="21"/>
        <v>0</v>
      </c>
      <c r="U82" s="478">
        <f t="shared" si="22"/>
        <v>0</v>
      </c>
      <c r="V82" s="478">
        <f t="shared" si="23"/>
        <v>0</v>
      </c>
    </row>
    <row r="83" spans="1:22" ht="36" x14ac:dyDescent="0.25">
      <c r="A83" s="18" t="s">
        <v>35</v>
      </c>
      <c r="B83" s="107" t="s">
        <v>166</v>
      </c>
      <c r="C83" s="1143">
        <f t="shared" si="18"/>
        <v>230</v>
      </c>
      <c r="D83" s="1090">
        <v>230</v>
      </c>
      <c r="E83" s="1090"/>
      <c r="F83" s="1090"/>
      <c r="G83" s="1094"/>
      <c r="H83" s="1143">
        <f t="shared" si="19"/>
        <v>230</v>
      </c>
      <c r="I83" s="1090">
        <v>230</v>
      </c>
      <c r="J83" s="1090"/>
      <c r="K83" s="1090"/>
      <c r="L83" s="1094"/>
      <c r="M83" s="1143">
        <f t="shared" si="20"/>
        <v>230</v>
      </c>
      <c r="N83" s="1090">
        <v>230</v>
      </c>
      <c r="O83" s="1090"/>
      <c r="P83" s="1090"/>
      <c r="Q83" s="1094"/>
      <c r="R83" s="43"/>
      <c r="S83" s="1616"/>
      <c r="T83" s="478">
        <f t="shared" si="21"/>
        <v>0</v>
      </c>
      <c r="U83" s="478">
        <f t="shared" si="22"/>
        <v>0</v>
      </c>
      <c r="V83" s="478">
        <f t="shared" si="23"/>
        <v>0</v>
      </c>
    </row>
    <row r="84" spans="1:22" ht="27.75" customHeight="1" thickBot="1" x14ac:dyDescent="0.3">
      <c r="A84" s="904"/>
      <c r="B84" s="1481" t="s">
        <v>131</v>
      </c>
      <c r="C84" s="1818">
        <f t="shared" si="18"/>
        <v>3211.67</v>
      </c>
      <c r="D84" s="1175">
        <f>D21+D33+D37+D44+D67</f>
        <v>3038.47</v>
      </c>
      <c r="E84" s="1175">
        <f>E21+E33+E37+E44+E67</f>
        <v>141.80000000000001</v>
      </c>
      <c r="F84" s="1175">
        <f>F21+F33+F37+F44+F67</f>
        <v>31.4</v>
      </c>
      <c r="G84" s="1176">
        <f>G21+G33+G37+G44+G67</f>
        <v>0</v>
      </c>
      <c r="H84" s="1835">
        <f t="shared" si="19"/>
        <v>3211.67</v>
      </c>
      <c r="I84" s="1175">
        <f>I21+I33+I37+I44+I67</f>
        <v>3038.47</v>
      </c>
      <c r="J84" s="1175">
        <f>J21+J33+J37+J44+J67</f>
        <v>141.80000000000001</v>
      </c>
      <c r="K84" s="1175">
        <f>K21+K33+K37+K44+K67</f>
        <v>31.4</v>
      </c>
      <c r="L84" s="1176">
        <f>L21+L33+L37+L44+L67</f>
        <v>0</v>
      </c>
      <c r="M84" s="1835">
        <f t="shared" si="20"/>
        <v>3211.67</v>
      </c>
      <c r="N84" s="1175">
        <f>N21+N33+N37+N44+N67</f>
        <v>3038.47</v>
      </c>
      <c r="O84" s="1175">
        <f>O21+O33+O37+O44+O67</f>
        <v>141.80000000000001</v>
      </c>
      <c r="P84" s="1175">
        <f>P21+P33+P37+P44+P67</f>
        <v>31.4</v>
      </c>
      <c r="Q84" s="1176">
        <f>Q21+Q33+Q37+Q44+Q67</f>
        <v>0</v>
      </c>
      <c r="R84" s="914">
        <f>S83</f>
        <v>0</v>
      </c>
      <c r="S84" s="1616">
        <v>3324.4</v>
      </c>
      <c r="T84" s="478">
        <f t="shared" si="21"/>
        <v>0</v>
      </c>
      <c r="U84" s="478">
        <f t="shared" si="22"/>
        <v>0</v>
      </c>
      <c r="V84" s="478">
        <f t="shared" si="23"/>
        <v>0</v>
      </c>
    </row>
    <row r="85" spans="1:22" ht="30" customHeight="1" x14ac:dyDescent="0.25">
      <c r="A85" s="1866" t="s">
        <v>920</v>
      </c>
      <c r="B85" s="1867"/>
      <c r="C85" s="1867"/>
      <c r="D85" s="1867"/>
      <c r="E85" s="1867"/>
      <c r="F85" s="1867"/>
      <c r="G85" s="1867"/>
      <c r="H85" s="1867"/>
      <c r="I85" s="1867"/>
      <c r="J85" s="1867"/>
      <c r="K85" s="1867"/>
      <c r="L85" s="1867"/>
      <c r="M85" s="1867"/>
      <c r="N85" s="1867"/>
      <c r="O85" s="1867"/>
      <c r="P85" s="1867"/>
      <c r="Q85" s="1867"/>
      <c r="R85" s="1868"/>
      <c r="S85" s="1618" t="s">
        <v>869</v>
      </c>
      <c r="T85" s="478">
        <f t="shared" si="21"/>
        <v>0</v>
      </c>
      <c r="U85" s="478">
        <f t="shared" si="22"/>
        <v>0</v>
      </c>
      <c r="V85" s="478">
        <f t="shared" si="23"/>
        <v>0</v>
      </c>
    </row>
    <row r="86" spans="1:22" ht="24" x14ac:dyDescent="0.25">
      <c r="A86" s="46" t="s">
        <v>167</v>
      </c>
      <c r="B86" s="1296" t="s">
        <v>629</v>
      </c>
      <c r="C86" s="1307">
        <f>SUM(D86:G86)</f>
        <v>87938.31</v>
      </c>
      <c r="D86" s="1451">
        <f>SUM(D87:D89)</f>
        <v>87938.31</v>
      </c>
      <c r="E86" s="1090">
        <f>SUM(E87:E89)</f>
        <v>0</v>
      </c>
      <c r="F86" s="1090">
        <f>SUM(F87:F89)</f>
        <v>0</v>
      </c>
      <c r="G86" s="1094">
        <f>SUM(G87:G89)</f>
        <v>0</v>
      </c>
      <c r="H86" s="1307">
        <f>SUM(I86:L86)</f>
        <v>87938.31</v>
      </c>
      <c r="I86" s="1090">
        <f>SUM(I87:I89)</f>
        <v>87938.31</v>
      </c>
      <c r="J86" s="1090">
        <f>SUM(J87:J89)</f>
        <v>0</v>
      </c>
      <c r="K86" s="1090">
        <f>SUM(K87:K89)</f>
        <v>0</v>
      </c>
      <c r="L86" s="1094">
        <f>SUM(L87:L89)</f>
        <v>0</v>
      </c>
      <c r="M86" s="1307">
        <f>SUM(N86:Q86)</f>
        <v>80359.260000000009</v>
      </c>
      <c r="N86" s="1794">
        <f>SUM(N87:N89)</f>
        <v>80359.260000000009</v>
      </c>
      <c r="O86" s="1090">
        <f>SUM(O87:O89)</f>
        <v>0</v>
      </c>
      <c r="P86" s="1090">
        <f>SUM(P87:P89)</f>
        <v>0</v>
      </c>
      <c r="Q86" s="1094">
        <f>SUM(Q87:Q89)</f>
        <v>0</v>
      </c>
      <c r="R86" s="1297"/>
      <c r="S86" s="1616"/>
      <c r="T86" s="478">
        <f t="shared" si="21"/>
        <v>0</v>
      </c>
      <c r="U86" s="478">
        <f t="shared" si="22"/>
        <v>0</v>
      </c>
      <c r="V86" s="478">
        <f t="shared" si="23"/>
        <v>0</v>
      </c>
    </row>
    <row r="87" spans="1:22" ht="35.25" customHeight="1" x14ac:dyDescent="0.25">
      <c r="A87" s="336" t="s">
        <v>26</v>
      </c>
      <c r="B87" s="919" t="s">
        <v>647</v>
      </c>
      <c r="C87" s="923">
        <f>D87+E87+F87</f>
        <v>17690.77</v>
      </c>
      <c r="D87" s="799">
        <v>17690.77</v>
      </c>
      <c r="E87" s="799"/>
      <c r="F87" s="799"/>
      <c r="G87" s="933"/>
      <c r="H87" s="923">
        <f>I87+J87+K87</f>
        <v>17690.77</v>
      </c>
      <c r="I87" s="799">
        <v>17690.77</v>
      </c>
      <c r="J87" s="799"/>
      <c r="K87" s="799"/>
      <c r="L87" s="933"/>
      <c r="M87" s="923">
        <f>N87+O87+P87</f>
        <v>15470.72</v>
      </c>
      <c r="N87" s="1272">
        <v>15470.72</v>
      </c>
      <c r="O87" s="799"/>
      <c r="P87" s="799"/>
      <c r="Q87" s="933"/>
      <c r="R87" s="930"/>
      <c r="S87" s="1616">
        <v>345.6</v>
      </c>
      <c r="T87" s="478">
        <f t="shared" si="21"/>
        <v>0</v>
      </c>
      <c r="U87" s="478">
        <f t="shared" si="22"/>
        <v>0</v>
      </c>
      <c r="V87" s="478">
        <f t="shared" si="23"/>
        <v>0</v>
      </c>
    </row>
    <row r="88" spans="1:22" ht="36" x14ac:dyDescent="0.25">
      <c r="A88" s="336" t="s">
        <v>27</v>
      </c>
      <c r="B88" s="919" t="s">
        <v>648</v>
      </c>
      <c r="C88" s="1268">
        <f>D88+E88+F88</f>
        <v>33219.46</v>
      </c>
      <c r="D88" s="1272">
        <v>33219.46</v>
      </c>
      <c r="E88" s="799"/>
      <c r="F88" s="799"/>
      <c r="G88" s="933"/>
      <c r="H88" s="923">
        <f>I88+J88+K88</f>
        <v>33219.46</v>
      </c>
      <c r="I88" s="799">
        <v>33219.46</v>
      </c>
      <c r="J88" s="799"/>
      <c r="K88" s="799"/>
      <c r="L88" s="933"/>
      <c r="M88" s="923">
        <f>N88+O88+P88</f>
        <v>29727.83</v>
      </c>
      <c r="N88" s="1272">
        <v>29727.83</v>
      </c>
      <c r="O88" s="799"/>
      <c r="P88" s="799"/>
      <c r="Q88" s="933"/>
      <c r="R88" s="930"/>
      <c r="S88" s="1616"/>
      <c r="T88" s="478">
        <f t="shared" si="21"/>
        <v>0</v>
      </c>
      <c r="U88" s="478">
        <f t="shared" si="22"/>
        <v>0</v>
      </c>
      <c r="V88" s="478">
        <f t="shared" si="23"/>
        <v>0</v>
      </c>
    </row>
    <row r="89" spans="1:22" ht="35.25" customHeight="1" x14ac:dyDescent="0.25">
      <c r="A89" s="336" t="s">
        <v>28</v>
      </c>
      <c r="B89" s="919" t="s">
        <v>331</v>
      </c>
      <c r="C89" s="923">
        <f>D89+E89+F89</f>
        <v>37028.080000000002</v>
      </c>
      <c r="D89" s="1272">
        <v>37028.080000000002</v>
      </c>
      <c r="E89" s="799"/>
      <c r="F89" s="799"/>
      <c r="G89" s="933"/>
      <c r="H89" s="923">
        <f>I89+J89+K89</f>
        <v>37028.080000000002</v>
      </c>
      <c r="I89" s="799">
        <v>37028.080000000002</v>
      </c>
      <c r="J89" s="799"/>
      <c r="K89" s="799"/>
      <c r="L89" s="933"/>
      <c r="M89" s="923">
        <f>N89+O89+P89</f>
        <v>35160.71</v>
      </c>
      <c r="N89" s="1796">
        <v>35160.71</v>
      </c>
      <c r="O89" s="799"/>
      <c r="P89" s="799"/>
      <c r="Q89" s="933"/>
      <c r="R89" s="930"/>
      <c r="S89" s="1616">
        <v>3398.9</v>
      </c>
      <c r="T89" s="478">
        <f t="shared" si="21"/>
        <v>0</v>
      </c>
      <c r="U89" s="478">
        <f t="shared" si="22"/>
        <v>0</v>
      </c>
      <c r="V89" s="478">
        <f t="shared" si="23"/>
        <v>0</v>
      </c>
    </row>
    <row r="90" spans="1:22" ht="24" x14ac:dyDescent="0.25">
      <c r="A90" s="46" t="s">
        <v>168</v>
      </c>
      <c r="B90" s="1296" t="s">
        <v>638</v>
      </c>
      <c r="C90" s="1307">
        <f t="shared" ref="C90:C103" si="24">SUM(D90:G90)</f>
        <v>221886.96000000002</v>
      </c>
      <c r="D90" s="1090">
        <f>SUM(D91:D97)</f>
        <v>0</v>
      </c>
      <c r="E90" s="1090">
        <f>SUM(E91:E97)</f>
        <v>214824.86000000002</v>
      </c>
      <c r="F90" s="1090">
        <f>SUM(F91:F97)</f>
        <v>7062.1</v>
      </c>
      <c r="G90" s="1090">
        <f>SUM(G91:G97)</f>
        <v>0</v>
      </c>
      <c r="H90" s="1307">
        <f t="shared" ref="H90:H101" si="25">SUM(I90:L90)</f>
        <v>221886.96000000002</v>
      </c>
      <c r="I90" s="1090">
        <f>SUM(I91:I97)</f>
        <v>0</v>
      </c>
      <c r="J90" s="1090">
        <f t="shared" ref="J90:Q90" si="26">SUM(J91:J97)</f>
        <v>214824.86000000002</v>
      </c>
      <c r="K90" s="1090">
        <f t="shared" si="26"/>
        <v>7062.1</v>
      </c>
      <c r="L90" s="1090">
        <f t="shared" si="26"/>
        <v>0</v>
      </c>
      <c r="M90" s="1307">
        <f>SUM(N90:Q90)</f>
        <v>220844.11000000002</v>
      </c>
      <c r="N90" s="1090">
        <f t="shared" si="26"/>
        <v>0</v>
      </c>
      <c r="O90" s="1090">
        <f t="shared" si="26"/>
        <v>214377.57</v>
      </c>
      <c r="P90" s="1090">
        <f t="shared" si="26"/>
        <v>6466.54</v>
      </c>
      <c r="Q90" s="1090">
        <f t="shared" si="26"/>
        <v>0</v>
      </c>
      <c r="R90" s="1299"/>
      <c r="S90" s="1616"/>
      <c r="T90" s="478">
        <f t="shared" si="21"/>
        <v>0</v>
      </c>
      <c r="U90" s="478">
        <f t="shared" si="22"/>
        <v>0</v>
      </c>
      <c r="V90" s="478">
        <f t="shared" si="23"/>
        <v>0</v>
      </c>
    </row>
    <row r="91" spans="1:22" ht="60" x14ac:dyDescent="0.25">
      <c r="A91" s="336" t="s">
        <v>34</v>
      </c>
      <c r="B91" s="919" t="s">
        <v>731</v>
      </c>
      <c r="C91" s="924">
        <f t="shared" si="24"/>
        <v>4594.3599999999997</v>
      </c>
      <c r="D91" s="799"/>
      <c r="E91" s="799">
        <v>4594.3599999999997</v>
      </c>
      <c r="F91" s="799"/>
      <c r="G91" s="933"/>
      <c r="H91" s="924">
        <f t="shared" si="25"/>
        <v>4594.3599999999997</v>
      </c>
      <c r="I91" s="799"/>
      <c r="J91" s="799">
        <v>4594.3599999999997</v>
      </c>
      <c r="K91" s="799"/>
      <c r="L91" s="933"/>
      <c r="M91" s="1271">
        <f>SUM(N91:Q91)</f>
        <v>4196.1000000000004</v>
      </c>
      <c r="N91" s="799"/>
      <c r="O91" s="799">
        <v>4196.1000000000004</v>
      </c>
      <c r="P91" s="799"/>
      <c r="Q91" s="933"/>
      <c r="R91" s="1259"/>
      <c r="S91" s="1616"/>
      <c r="T91" s="478">
        <f t="shared" si="21"/>
        <v>0</v>
      </c>
      <c r="U91" s="478">
        <f t="shared" si="22"/>
        <v>0</v>
      </c>
      <c r="V91" s="478">
        <f t="shared" si="23"/>
        <v>0</v>
      </c>
    </row>
    <row r="92" spans="1:22" ht="84" x14ac:dyDescent="0.25">
      <c r="A92" s="336" t="s">
        <v>115</v>
      </c>
      <c r="B92" s="919" t="s">
        <v>886</v>
      </c>
      <c r="C92" s="923">
        <f t="shared" si="24"/>
        <v>0</v>
      </c>
      <c r="D92" s="799"/>
      <c r="E92" s="799"/>
      <c r="F92" s="799"/>
      <c r="G92" s="933"/>
      <c r="H92" s="923">
        <f t="shared" si="25"/>
        <v>0</v>
      </c>
      <c r="I92" s="799"/>
      <c r="J92" s="799"/>
      <c r="K92" s="799"/>
      <c r="L92" s="933"/>
      <c r="M92" s="923">
        <f t="shared" ref="M92:M97" si="27">SUM(N92:Q92)</f>
        <v>0</v>
      </c>
      <c r="N92" s="799"/>
      <c r="O92" s="799"/>
      <c r="P92" s="799"/>
      <c r="Q92" s="933"/>
      <c r="R92" s="1258"/>
      <c r="S92" s="1616"/>
      <c r="T92" s="478">
        <f t="shared" si="21"/>
        <v>0</v>
      </c>
      <c r="U92" s="478">
        <f t="shared" si="22"/>
        <v>0</v>
      </c>
      <c r="V92" s="478">
        <f t="shared" si="23"/>
        <v>0</v>
      </c>
    </row>
    <row r="93" spans="1:22" ht="84.75" customHeight="1" x14ac:dyDescent="0.25">
      <c r="A93" s="336" t="s">
        <v>116</v>
      </c>
      <c r="B93" s="919" t="s">
        <v>651</v>
      </c>
      <c r="C93" s="923">
        <f t="shared" si="24"/>
        <v>67140.679999999993</v>
      </c>
      <c r="D93" s="799"/>
      <c r="E93" s="799">
        <v>67140.679999999993</v>
      </c>
      <c r="F93" s="799"/>
      <c r="G93" s="933"/>
      <c r="H93" s="1750">
        <f t="shared" si="25"/>
        <v>67140.679999999993</v>
      </c>
      <c r="I93" s="799"/>
      <c r="J93" s="799">
        <v>67140.679999999993</v>
      </c>
      <c r="K93" s="799"/>
      <c r="L93" s="933"/>
      <c r="M93" s="923">
        <f t="shared" si="27"/>
        <v>67140.490000000005</v>
      </c>
      <c r="N93" s="799"/>
      <c r="O93" s="799">
        <v>67140.490000000005</v>
      </c>
      <c r="P93" s="799"/>
      <c r="Q93" s="933"/>
      <c r="R93" s="930"/>
      <c r="S93" s="1616"/>
      <c r="T93" s="478">
        <f t="shared" si="21"/>
        <v>0</v>
      </c>
      <c r="U93" s="478">
        <f t="shared" si="22"/>
        <v>0</v>
      </c>
      <c r="V93" s="478">
        <f t="shared" si="23"/>
        <v>0</v>
      </c>
    </row>
    <row r="94" spans="1:22" ht="84" x14ac:dyDescent="0.25">
      <c r="A94" s="336" t="s">
        <v>117</v>
      </c>
      <c r="B94" s="919" t="s">
        <v>803</v>
      </c>
      <c r="C94" s="923">
        <f t="shared" si="24"/>
        <v>134078.72</v>
      </c>
      <c r="D94" s="799"/>
      <c r="E94" s="799">
        <v>134078.72</v>
      </c>
      <c r="F94" s="799"/>
      <c r="G94" s="933"/>
      <c r="H94" s="1750">
        <f t="shared" si="25"/>
        <v>134078.72</v>
      </c>
      <c r="I94" s="799"/>
      <c r="J94" s="799">
        <v>134078.72</v>
      </c>
      <c r="K94" s="799"/>
      <c r="L94" s="933"/>
      <c r="M94" s="923">
        <f t="shared" si="27"/>
        <v>134078.49</v>
      </c>
      <c r="N94" s="799"/>
      <c r="O94" s="799">
        <v>134078.49</v>
      </c>
      <c r="P94" s="799"/>
      <c r="Q94" s="933"/>
      <c r="R94" s="930"/>
      <c r="S94" s="1616"/>
      <c r="T94" s="478">
        <f t="shared" si="21"/>
        <v>0</v>
      </c>
      <c r="U94" s="478">
        <f t="shared" si="22"/>
        <v>0</v>
      </c>
      <c r="V94" s="478">
        <f t="shared" si="23"/>
        <v>0</v>
      </c>
    </row>
    <row r="95" spans="1:22" ht="96" x14ac:dyDescent="0.25">
      <c r="A95" s="336" t="s">
        <v>118</v>
      </c>
      <c r="B95" s="919" t="s">
        <v>639</v>
      </c>
      <c r="C95" s="923">
        <f t="shared" si="24"/>
        <v>8290</v>
      </c>
      <c r="D95" s="799"/>
      <c r="E95" s="799">
        <v>8290</v>
      </c>
      <c r="F95" s="799"/>
      <c r="G95" s="933"/>
      <c r="H95" s="1750">
        <v>8290</v>
      </c>
      <c r="I95" s="799"/>
      <c r="J95" s="799">
        <v>8290</v>
      </c>
      <c r="K95" s="799"/>
      <c r="L95" s="933"/>
      <c r="M95" s="1268">
        <v>8290</v>
      </c>
      <c r="N95" s="799"/>
      <c r="O95" s="1102">
        <v>8290</v>
      </c>
      <c r="P95" s="799"/>
      <c r="Q95" s="933"/>
      <c r="R95" s="930"/>
      <c r="S95" s="1616"/>
      <c r="T95" s="478">
        <f t="shared" si="21"/>
        <v>0</v>
      </c>
      <c r="U95" s="478">
        <f t="shared" si="22"/>
        <v>0</v>
      </c>
      <c r="V95" s="478">
        <f t="shared" si="23"/>
        <v>0</v>
      </c>
    </row>
    <row r="96" spans="1:22" ht="50.25" customHeight="1" x14ac:dyDescent="0.25">
      <c r="A96" s="336" t="s">
        <v>119</v>
      </c>
      <c r="B96" s="919" t="s">
        <v>652</v>
      </c>
      <c r="C96" s="923">
        <f t="shared" si="24"/>
        <v>721.1</v>
      </c>
      <c r="D96" s="799">
        <v>0</v>
      </c>
      <c r="E96" s="799">
        <v>721.1</v>
      </c>
      <c r="F96" s="799"/>
      <c r="G96" s="933"/>
      <c r="H96" s="1750">
        <f t="shared" si="25"/>
        <v>721.1</v>
      </c>
      <c r="I96" s="799"/>
      <c r="J96" s="799">
        <v>721.1</v>
      </c>
      <c r="K96" s="799"/>
      <c r="L96" s="933"/>
      <c r="M96" s="923">
        <f t="shared" si="27"/>
        <v>672.49</v>
      </c>
      <c r="N96" s="799"/>
      <c r="O96" s="1272">
        <v>672.49</v>
      </c>
      <c r="P96" s="799"/>
      <c r="Q96" s="933"/>
      <c r="R96" s="930"/>
      <c r="S96" s="1616"/>
      <c r="T96" s="478">
        <f t="shared" si="21"/>
        <v>0</v>
      </c>
      <c r="U96" s="478">
        <f t="shared" si="22"/>
        <v>0</v>
      </c>
      <c r="V96" s="478">
        <f t="shared" si="23"/>
        <v>0</v>
      </c>
    </row>
    <row r="97" spans="1:22" ht="60" x14ac:dyDescent="0.25">
      <c r="A97" s="336" t="s">
        <v>120</v>
      </c>
      <c r="B97" s="919" t="s">
        <v>804</v>
      </c>
      <c r="C97" s="923">
        <f t="shared" si="24"/>
        <v>7062.1</v>
      </c>
      <c r="D97" s="799"/>
      <c r="E97" s="799"/>
      <c r="F97" s="799">
        <v>7062.1</v>
      </c>
      <c r="G97" s="933"/>
      <c r="H97" s="1750">
        <f t="shared" si="25"/>
        <v>7062.1</v>
      </c>
      <c r="I97" s="799"/>
      <c r="J97" s="799"/>
      <c r="K97" s="799">
        <v>7062.1</v>
      </c>
      <c r="L97" s="933"/>
      <c r="M97" s="923">
        <f t="shared" si="27"/>
        <v>6466.54</v>
      </c>
      <c r="N97" s="799"/>
      <c r="O97" s="799"/>
      <c r="P97" s="799">
        <v>6466.54</v>
      </c>
      <c r="Q97" s="933"/>
      <c r="R97" s="930"/>
      <c r="S97" s="1616"/>
      <c r="T97" s="478">
        <f t="shared" si="21"/>
        <v>0</v>
      </c>
      <c r="U97" s="478">
        <f t="shared" si="22"/>
        <v>0</v>
      </c>
      <c r="V97" s="478">
        <f t="shared" si="23"/>
        <v>0</v>
      </c>
    </row>
    <row r="98" spans="1:22" ht="24" x14ac:dyDescent="0.25">
      <c r="A98" s="18" t="s">
        <v>394</v>
      </c>
      <c r="B98" s="902" t="s">
        <v>848</v>
      </c>
      <c r="C98" s="1452">
        <f>C99+C100+C101+C102</f>
        <v>6257.5999999999995</v>
      </c>
      <c r="D98" s="1452">
        <f t="shared" ref="D98:P98" si="28">D99+D100+D101+D102</f>
        <v>6257.5999999999995</v>
      </c>
      <c r="E98" s="1452">
        <f t="shared" si="28"/>
        <v>0</v>
      </c>
      <c r="F98" s="1452">
        <f t="shared" si="28"/>
        <v>0</v>
      </c>
      <c r="G98" s="1452">
        <f t="shared" si="28"/>
        <v>0</v>
      </c>
      <c r="H98" s="1452">
        <f t="shared" si="28"/>
        <v>6257.5999999999995</v>
      </c>
      <c r="I98" s="1452">
        <f t="shared" si="28"/>
        <v>6257.5999999999995</v>
      </c>
      <c r="J98" s="1452">
        <f t="shared" si="28"/>
        <v>0</v>
      </c>
      <c r="K98" s="1452">
        <f t="shared" si="28"/>
        <v>0</v>
      </c>
      <c r="L98" s="1452">
        <f t="shared" si="28"/>
        <v>0</v>
      </c>
      <c r="M98" s="1452">
        <f t="shared" si="28"/>
        <v>6178.4000000000005</v>
      </c>
      <c r="N98" s="1452">
        <f t="shared" si="28"/>
        <v>6178.4000000000005</v>
      </c>
      <c r="O98" s="1452">
        <f t="shared" si="28"/>
        <v>0</v>
      </c>
      <c r="P98" s="1452">
        <f t="shared" si="28"/>
        <v>0</v>
      </c>
      <c r="Q98" s="1452">
        <f>Q99+Q100+Q101+Q102</f>
        <v>0</v>
      </c>
      <c r="R98" s="1456"/>
      <c r="S98" s="1616"/>
      <c r="T98" s="478">
        <f t="shared" si="21"/>
        <v>0</v>
      </c>
      <c r="U98" s="478">
        <f t="shared" si="22"/>
        <v>0</v>
      </c>
      <c r="V98" s="478">
        <f t="shared" si="23"/>
        <v>0</v>
      </c>
    </row>
    <row r="99" spans="1:22" ht="24" x14ac:dyDescent="0.25">
      <c r="A99" s="1801" t="s">
        <v>40</v>
      </c>
      <c r="B99" s="1802" t="s">
        <v>926</v>
      </c>
      <c r="C99" s="1372">
        <f t="shared" si="24"/>
        <v>900</v>
      </c>
      <c r="D99" s="1803">
        <v>900</v>
      </c>
      <c r="E99" s="1373"/>
      <c r="F99" s="1373"/>
      <c r="G99" s="1797"/>
      <c r="H99" s="1751">
        <f t="shared" si="25"/>
        <v>900</v>
      </c>
      <c r="I99" s="1804">
        <v>900</v>
      </c>
      <c r="J99" s="1798"/>
      <c r="K99" s="1798"/>
      <c r="L99" s="1799"/>
      <c r="M99" s="1455">
        <f t="shared" ref="M99:M105" si="29">SUM(N99:Q99)</f>
        <v>900</v>
      </c>
      <c r="N99" s="1263">
        <v>900</v>
      </c>
      <c r="O99" s="1263"/>
      <c r="P99" s="1263"/>
      <c r="Q99" s="1800"/>
      <c r="R99" s="1265"/>
      <c r="S99" s="1616"/>
      <c r="T99" s="478"/>
      <c r="U99" s="478"/>
      <c r="V99" s="478"/>
    </row>
    <row r="100" spans="1:22" ht="24" x14ac:dyDescent="0.25">
      <c r="A100" s="336" t="s">
        <v>41</v>
      </c>
      <c r="B100" s="919" t="s">
        <v>925</v>
      </c>
      <c r="C100" s="1268">
        <f t="shared" si="24"/>
        <v>5053.3999999999996</v>
      </c>
      <c r="D100" s="1272">
        <v>5053.3999999999996</v>
      </c>
      <c r="E100" s="799"/>
      <c r="F100" s="799"/>
      <c r="G100" s="933"/>
      <c r="H100" s="1752">
        <f t="shared" si="25"/>
        <v>5053.3999999999996</v>
      </c>
      <c r="I100" s="1272">
        <v>5053.3999999999996</v>
      </c>
      <c r="J100" s="799"/>
      <c r="K100" s="799"/>
      <c r="L100" s="933"/>
      <c r="M100" s="923">
        <f t="shared" si="29"/>
        <v>5046.8</v>
      </c>
      <c r="N100" s="799">
        <v>5046.8</v>
      </c>
      <c r="O100" s="799"/>
      <c r="P100" s="799"/>
      <c r="Q100" s="933"/>
      <c r="R100" s="927"/>
      <c r="S100" s="1616"/>
      <c r="T100" s="478">
        <f t="shared" si="21"/>
        <v>0</v>
      </c>
      <c r="U100" s="478">
        <f t="shared" si="22"/>
        <v>0</v>
      </c>
      <c r="V100" s="478">
        <f t="shared" si="23"/>
        <v>0</v>
      </c>
    </row>
    <row r="101" spans="1:22" ht="24" x14ac:dyDescent="0.25">
      <c r="A101" s="336" t="s">
        <v>138</v>
      </c>
      <c r="B101" s="919" t="s">
        <v>734</v>
      </c>
      <c r="C101" s="1268">
        <f t="shared" si="24"/>
        <v>212.2</v>
      </c>
      <c r="D101" s="1272">
        <v>212.2</v>
      </c>
      <c r="E101" s="799"/>
      <c r="F101" s="799"/>
      <c r="G101" s="933"/>
      <c r="H101" s="1752">
        <f t="shared" si="25"/>
        <v>212.2</v>
      </c>
      <c r="I101" s="1272">
        <v>212.2</v>
      </c>
      <c r="J101" s="799"/>
      <c r="K101" s="799"/>
      <c r="L101" s="933"/>
      <c r="M101" s="923">
        <f t="shared" si="29"/>
        <v>148</v>
      </c>
      <c r="N101" s="799">
        <v>148</v>
      </c>
      <c r="O101" s="799"/>
      <c r="P101" s="799"/>
      <c r="Q101" s="933"/>
      <c r="R101" s="927"/>
      <c r="S101" s="1616"/>
      <c r="T101" s="478">
        <f t="shared" si="21"/>
        <v>0</v>
      </c>
      <c r="U101" s="478">
        <f t="shared" si="22"/>
        <v>0</v>
      </c>
      <c r="V101" s="478">
        <f t="shared" si="23"/>
        <v>0</v>
      </c>
    </row>
    <row r="102" spans="1:22" ht="24" x14ac:dyDescent="0.25">
      <c r="A102" s="336" t="s">
        <v>139</v>
      </c>
      <c r="B102" s="919" t="s">
        <v>922</v>
      </c>
      <c r="C102" s="1268">
        <f t="shared" si="24"/>
        <v>92</v>
      </c>
      <c r="D102" s="1272">
        <v>92</v>
      </c>
      <c r="E102" s="799"/>
      <c r="F102" s="799"/>
      <c r="G102" s="933"/>
      <c r="H102" s="1752">
        <f>I102</f>
        <v>92</v>
      </c>
      <c r="I102" s="1272">
        <v>92</v>
      </c>
      <c r="J102" s="799"/>
      <c r="K102" s="799"/>
      <c r="L102" s="933"/>
      <c r="M102" s="923">
        <f t="shared" si="29"/>
        <v>83.6</v>
      </c>
      <c r="N102" s="1792">
        <v>83.6</v>
      </c>
      <c r="O102" s="799"/>
      <c r="P102" s="799"/>
      <c r="Q102" s="933"/>
      <c r="R102" s="927"/>
      <c r="S102" s="1616"/>
      <c r="T102" s="478">
        <f t="shared" si="21"/>
        <v>0</v>
      </c>
      <c r="U102" s="478">
        <f t="shared" si="22"/>
        <v>0</v>
      </c>
      <c r="V102" s="478">
        <f t="shared" si="23"/>
        <v>0</v>
      </c>
    </row>
    <row r="103" spans="1:22" x14ac:dyDescent="0.25">
      <c r="A103" s="46" t="s">
        <v>735</v>
      </c>
      <c r="B103" s="1296" t="s">
        <v>677</v>
      </c>
      <c r="C103" s="1452">
        <f t="shared" si="24"/>
        <v>7848.09</v>
      </c>
      <c r="D103" s="1451">
        <f>D104</f>
        <v>3400</v>
      </c>
      <c r="E103" s="1451">
        <f>E104</f>
        <v>4448.09</v>
      </c>
      <c r="F103" s="1451">
        <f>F104</f>
        <v>0</v>
      </c>
      <c r="G103" s="1451">
        <f>G104</f>
        <v>0</v>
      </c>
      <c r="H103" s="1751">
        <f>SUM(I103:L103)</f>
        <v>7848.09</v>
      </c>
      <c r="I103" s="1451">
        <f>I104</f>
        <v>3400</v>
      </c>
      <c r="J103" s="1451">
        <f>J104</f>
        <v>4448.09</v>
      </c>
      <c r="K103" s="1451">
        <f>K104</f>
        <v>0</v>
      </c>
      <c r="L103" s="1451">
        <f>L104</f>
        <v>0</v>
      </c>
      <c r="M103" s="1452">
        <f t="shared" si="29"/>
        <v>7715.34</v>
      </c>
      <c r="N103" s="1451">
        <f>N104</f>
        <v>3315.9</v>
      </c>
      <c r="O103" s="1451">
        <f>O104</f>
        <v>4399.4399999999996</v>
      </c>
      <c r="P103" s="1451">
        <f>P104</f>
        <v>0</v>
      </c>
      <c r="Q103" s="1451">
        <f>Q104</f>
        <v>0</v>
      </c>
      <c r="R103" s="1456"/>
      <c r="S103" s="1616"/>
      <c r="T103" s="478">
        <f t="shared" si="21"/>
        <v>0</v>
      </c>
      <c r="U103" s="478">
        <f t="shared" si="22"/>
        <v>0</v>
      </c>
      <c r="V103" s="478">
        <f t="shared" si="23"/>
        <v>0</v>
      </c>
    </row>
    <row r="104" spans="1:22" ht="36" x14ac:dyDescent="0.25">
      <c r="A104" s="336" t="s">
        <v>50</v>
      </c>
      <c r="B104" s="919" t="s">
        <v>806</v>
      </c>
      <c r="C104" s="1268">
        <f t="shared" ref="C104:C109" si="30">D104+E104+F104+G104</f>
        <v>7848.09</v>
      </c>
      <c r="D104" s="1272">
        <v>3400</v>
      </c>
      <c r="E104" s="799">
        <v>4448.09</v>
      </c>
      <c r="F104" s="799"/>
      <c r="G104" s="1100"/>
      <c r="H104" s="1531">
        <f>SUM(I104:L104)</f>
        <v>7848.09</v>
      </c>
      <c r="I104" s="1272">
        <v>3400</v>
      </c>
      <c r="J104" s="799">
        <v>4448.09</v>
      </c>
      <c r="K104" s="799"/>
      <c r="L104" s="1100"/>
      <c r="M104" s="1531">
        <f t="shared" si="29"/>
        <v>7715.34</v>
      </c>
      <c r="N104" s="1792">
        <v>3315.9</v>
      </c>
      <c r="O104" s="799">
        <v>4399.4399999999996</v>
      </c>
      <c r="P104" s="799"/>
      <c r="Q104" s="1100"/>
      <c r="R104" s="927"/>
      <c r="S104" s="1616">
        <v>26.7</v>
      </c>
      <c r="T104" s="478">
        <f t="shared" si="21"/>
        <v>0</v>
      </c>
      <c r="U104" s="478">
        <f t="shared" si="22"/>
        <v>0</v>
      </c>
      <c r="V104" s="478">
        <f t="shared" si="23"/>
        <v>0</v>
      </c>
    </row>
    <row r="105" spans="1:22" ht="36" x14ac:dyDescent="0.25">
      <c r="A105" s="46" t="s">
        <v>455</v>
      </c>
      <c r="B105" s="1296" t="s">
        <v>929</v>
      </c>
      <c r="C105" s="1307">
        <f t="shared" si="30"/>
        <v>99.5</v>
      </c>
      <c r="D105" s="1805">
        <v>99.5</v>
      </c>
      <c r="E105" s="1097"/>
      <c r="F105" s="1097"/>
      <c r="G105" s="1098"/>
      <c r="H105" s="1452">
        <f>SUM(I105:L105)</f>
        <v>99.5</v>
      </c>
      <c r="I105" s="1805">
        <v>99.5</v>
      </c>
      <c r="J105" s="1097"/>
      <c r="K105" s="1097"/>
      <c r="L105" s="1098"/>
      <c r="M105" s="1452">
        <f t="shared" si="29"/>
        <v>99.5</v>
      </c>
      <c r="N105" s="1806">
        <v>99.5</v>
      </c>
      <c r="O105" s="1097"/>
      <c r="P105" s="1097"/>
      <c r="Q105" s="1098"/>
      <c r="R105" s="1297"/>
      <c r="S105" s="1616"/>
      <c r="T105" s="478"/>
      <c r="U105" s="478">
        <f t="shared" si="22"/>
        <v>0</v>
      </c>
      <c r="V105" s="478"/>
    </row>
    <row r="106" spans="1:22" ht="24" x14ac:dyDescent="0.25">
      <c r="A106" s="46" t="s">
        <v>543</v>
      </c>
      <c r="B106" s="1296" t="s">
        <v>635</v>
      </c>
      <c r="C106" s="1307">
        <f t="shared" si="30"/>
        <v>6705.59</v>
      </c>
      <c r="D106" s="1451">
        <f>D107+D108+D109</f>
        <v>6705.59</v>
      </c>
      <c r="E106" s="1451">
        <f>E107+E108+E109</f>
        <v>0</v>
      </c>
      <c r="F106" s="1451">
        <f>F107+F108+F109</f>
        <v>0</v>
      </c>
      <c r="G106" s="1451">
        <f>G107+G108+G109</f>
        <v>0</v>
      </c>
      <c r="H106" s="1793">
        <f>I106+J106+K106+L106</f>
        <v>6705.59</v>
      </c>
      <c r="I106" s="1451">
        <f>I107+I108+I109</f>
        <v>6705.59</v>
      </c>
      <c r="J106" s="1451">
        <f>J107+J108+J109</f>
        <v>0</v>
      </c>
      <c r="K106" s="1451">
        <f>K107+K108+K109</f>
        <v>0</v>
      </c>
      <c r="L106" s="1451">
        <f>L107+L108+L109</f>
        <v>0</v>
      </c>
      <c r="M106" s="1307">
        <f>N106+O106+P106+Q106</f>
        <v>5377.8400000000011</v>
      </c>
      <c r="N106" s="1794">
        <f>N107+N108+N109</f>
        <v>5377.8400000000011</v>
      </c>
      <c r="O106" s="1451">
        <f>O107+O108+O109</f>
        <v>0</v>
      </c>
      <c r="P106" s="1451">
        <f>P107+P108+P109</f>
        <v>0</v>
      </c>
      <c r="Q106" s="1451">
        <f>Q107+Q108+Q109</f>
        <v>0</v>
      </c>
      <c r="R106" s="1456"/>
      <c r="S106" s="1616"/>
      <c r="T106" s="478">
        <f t="shared" si="21"/>
        <v>0</v>
      </c>
      <c r="U106" s="478">
        <f t="shared" si="22"/>
        <v>0</v>
      </c>
      <c r="V106" s="478">
        <f t="shared" si="23"/>
        <v>0</v>
      </c>
    </row>
    <row r="107" spans="1:22" ht="48" x14ac:dyDescent="0.25">
      <c r="A107" s="1561" t="s">
        <v>68</v>
      </c>
      <c r="B107" s="918" t="s">
        <v>658</v>
      </c>
      <c r="C107" s="935">
        <f t="shared" si="30"/>
        <v>631</v>
      </c>
      <c r="D107" s="464">
        <v>631</v>
      </c>
      <c r="E107" s="1102"/>
      <c r="F107" s="1102"/>
      <c r="G107" s="1103"/>
      <c r="H107" s="578">
        <f>I107+J107+K107+L107</f>
        <v>631</v>
      </c>
      <c r="I107" s="464">
        <v>631</v>
      </c>
      <c r="J107" s="1102"/>
      <c r="K107" s="1102"/>
      <c r="L107" s="1103"/>
      <c r="M107" s="935">
        <f>N107+O107+P107+Q107</f>
        <v>414.23</v>
      </c>
      <c r="N107" s="1795">
        <v>414.23</v>
      </c>
      <c r="O107" s="1102"/>
      <c r="P107" s="1102"/>
      <c r="Q107" s="1103"/>
      <c r="R107" s="1457"/>
      <c r="S107" s="1616"/>
      <c r="T107" s="478">
        <f t="shared" si="21"/>
        <v>0</v>
      </c>
      <c r="U107" s="478">
        <f t="shared" si="22"/>
        <v>0</v>
      </c>
      <c r="V107" s="478">
        <f t="shared" si="23"/>
        <v>0</v>
      </c>
    </row>
    <row r="108" spans="1:22" ht="36" x14ac:dyDescent="0.25">
      <c r="A108" s="1561" t="s">
        <v>927</v>
      </c>
      <c r="B108" s="918" t="s">
        <v>636</v>
      </c>
      <c r="C108" s="925">
        <f t="shared" si="30"/>
        <v>5820.79</v>
      </c>
      <c r="D108" s="464">
        <v>5820.79</v>
      </c>
      <c r="E108" s="1102"/>
      <c r="F108" s="1102"/>
      <c r="G108" s="1103"/>
      <c r="H108" s="604">
        <f>I108+J108+K108+L108</f>
        <v>5820.79</v>
      </c>
      <c r="I108" s="464">
        <v>5820.79</v>
      </c>
      <c r="J108" s="1102"/>
      <c r="K108" s="1102"/>
      <c r="L108" s="1103"/>
      <c r="M108" s="935">
        <f>N108+O108+P108+Q108</f>
        <v>4710.47</v>
      </c>
      <c r="N108" s="1795">
        <v>4710.47</v>
      </c>
      <c r="O108" s="1102"/>
      <c r="P108" s="1102"/>
      <c r="Q108" s="1103"/>
      <c r="R108" s="1457"/>
      <c r="S108" s="1616"/>
      <c r="T108" s="478">
        <f t="shared" si="21"/>
        <v>0</v>
      </c>
      <c r="U108" s="478">
        <f t="shared" si="22"/>
        <v>0</v>
      </c>
      <c r="V108" s="478">
        <f t="shared" si="23"/>
        <v>0</v>
      </c>
    </row>
    <row r="109" spans="1:22" ht="24" x14ac:dyDescent="0.25">
      <c r="A109" s="336" t="s">
        <v>928</v>
      </c>
      <c r="B109" s="918" t="s">
        <v>637</v>
      </c>
      <c r="C109" s="935">
        <f t="shared" si="30"/>
        <v>253.8</v>
      </c>
      <c r="D109" s="1272">
        <v>253.8</v>
      </c>
      <c r="E109" s="799"/>
      <c r="F109" s="799"/>
      <c r="G109" s="1100"/>
      <c r="H109" s="935">
        <f>I109+J109+K109+L109</f>
        <v>253.8</v>
      </c>
      <c r="I109" s="1272">
        <v>253.8</v>
      </c>
      <c r="J109" s="799"/>
      <c r="K109" s="799"/>
      <c r="L109" s="1100"/>
      <c r="M109" s="935">
        <f>N109+O109+P109+Q109</f>
        <v>253.14</v>
      </c>
      <c r="N109" s="1796">
        <v>253.14</v>
      </c>
      <c r="O109" s="799"/>
      <c r="P109" s="799"/>
      <c r="Q109" s="1100"/>
      <c r="R109" s="927"/>
      <c r="S109" s="1616"/>
      <c r="T109" s="478">
        <f t="shared" si="21"/>
        <v>0</v>
      </c>
      <c r="U109" s="478">
        <f t="shared" si="22"/>
        <v>0</v>
      </c>
      <c r="V109" s="478">
        <f t="shared" si="23"/>
        <v>0</v>
      </c>
    </row>
    <row r="110" spans="1:22" ht="60" x14ac:dyDescent="0.25">
      <c r="A110" s="46" t="s">
        <v>544</v>
      </c>
      <c r="B110" s="1296" t="s">
        <v>807</v>
      </c>
      <c r="C110" s="1092">
        <f>SUM(D110:G110)</f>
        <v>202.6</v>
      </c>
      <c r="D110" s="1451">
        <v>12.6</v>
      </c>
      <c r="E110" s="1090">
        <v>190</v>
      </c>
      <c r="F110" s="1090">
        <v>0</v>
      </c>
      <c r="G110" s="1142">
        <v>0</v>
      </c>
      <c r="H110" s="1131">
        <f>SUM(I110:L110)</f>
        <v>202.6</v>
      </c>
      <c r="I110" s="1451">
        <v>12.6</v>
      </c>
      <c r="J110" s="1090">
        <v>190</v>
      </c>
      <c r="K110" s="1090">
        <v>0</v>
      </c>
      <c r="L110" s="1142">
        <v>0</v>
      </c>
      <c r="M110" s="1307">
        <f>SUM(N110:Q110)</f>
        <v>201.83999999999997</v>
      </c>
      <c r="N110" s="1451">
        <v>12.64</v>
      </c>
      <c r="O110" s="1090">
        <v>189.2</v>
      </c>
      <c r="P110" s="1090"/>
      <c r="Q110" s="1142">
        <v>0</v>
      </c>
      <c r="R110" s="1456"/>
      <c r="S110" s="1616"/>
      <c r="T110" s="478">
        <f t="shared" si="21"/>
        <v>0</v>
      </c>
      <c r="U110" s="478">
        <f t="shared" si="22"/>
        <v>0</v>
      </c>
      <c r="V110" s="478">
        <f t="shared" si="23"/>
        <v>0</v>
      </c>
    </row>
    <row r="111" spans="1:22" ht="24" x14ac:dyDescent="0.25">
      <c r="A111" s="46" t="s">
        <v>545</v>
      </c>
      <c r="B111" s="1296" t="s">
        <v>736</v>
      </c>
      <c r="C111" s="1092">
        <f t="shared" ref="C111:C117" si="31">SUM(D111:G111)</f>
        <v>4650.8100000000004</v>
      </c>
      <c r="D111" s="1451">
        <v>3161.82</v>
      </c>
      <c r="E111" s="1451">
        <v>1488.99</v>
      </c>
      <c r="F111" s="1451"/>
      <c r="G111" s="1458"/>
      <c r="H111" s="1131">
        <f t="shared" ref="H111:H117" si="32">SUM(I111:L111)</f>
        <v>4650.8100000000004</v>
      </c>
      <c r="I111" s="1451">
        <v>3161.82</v>
      </c>
      <c r="J111" s="1451">
        <v>1488.99</v>
      </c>
      <c r="K111" s="1090"/>
      <c r="L111" s="1094"/>
      <c r="M111" s="1307">
        <f t="shared" ref="M111:M117" si="33">SUM(N111:Q111)</f>
        <v>4650.82</v>
      </c>
      <c r="N111" s="1761">
        <v>3179.92</v>
      </c>
      <c r="O111" s="1090">
        <v>1470.9</v>
      </c>
      <c r="P111" s="1090"/>
      <c r="Q111" s="1094"/>
      <c r="R111" s="1456"/>
      <c r="S111" s="1616"/>
      <c r="T111" s="478">
        <f t="shared" si="21"/>
        <v>0</v>
      </c>
      <c r="U111" s="478">
        <f t="shared" si="22"/>
        <v>0</v>
      </c>
      <c r="V111" s="478">
        <f t="shared" si="23"/>
        <v>0</v>
      </c>
    </row>
    <row r="112" spans="1:22" ht="24" x14ac:dyDescent="0.25">
      <c r="A112" s="46" t="s">
        <v>737</v>
      </c>
      <c r="B112" s="1296" t="s">
        <v>381</v>
      </c>
      <c r="C112" s="1092">
        <f t="shared" si="31"/>
        <v>0</v>
      </c>
      <c r="D112" s="1451"/>
      <c r="E112" s="1451"/>
      <c r="F112" s="1451"/>
      <c r="G112" s="1458"/>
      <c r="H112" s="1131">
        <f t="shared" si="32"/>
        <v>0</v>
      </c>
      <c r="I112" s="1451"/>
      <c r="J112" s="1451"/>
      <c r="K112" s="1090"/>
      <c r="L112" s="1094"/>
      <c r="M112" s="1092">
        <f t="shared" si="33"/>
        <v>0</v>
      </c>
      <c r="N112" s="1728"/>
      <c r="O112" s="1090"/>
      <c r="P112" s="1090"/>
      <c r="Q112" s="1094"/>
      <c r="R112" s="1456"/>
      <c r="S112" s="1616"/>
      <c r="T112" s="478">
        <f t="shared" si="21"/>
        <v>0</v>
      </c>
      <c r="U112" s="478">
        <f t="shared" si="22"/>
        <v>0</v>
      </c>
      <c r="V112" s="478">
        <f t="shared" si="23"/>
        <v>0</v>
      </c>
    </row>
    <row r="113" spans="1:22" ht="24" x14ac:dyDescent="0.25">
      <c r="A113" s="46" t="s">
        <v>738</v>
      </c>
      <c r="B113" s="1296" t="s">
        <v>683</v>
      </c>
      <c r="C113" s="1092">
        <f t="shared" si="31"/>
        <v>0</v>
      </c>
      <c r="D113" s="1451"/>
      <c r="E113" s="1451"/>
      <c r="F113" s="1451"/>
      <c r="G113" s="1459"/>
      <c r="H113" s="1131">
        <f t="shared" si="32"/>
        <v>0</v>
      </c>
      <c r="I113" s="1451"/>
      <c r="J113" s="1451"/>
      <c r="K113" s="1090"/>
      <c r="L113" s="1142"/>
      <c r="M113" s="1092">
        <f t="shared" si="33"/>
        <v>0</v>
      </c>
      <c r="N113" s="1728"/>
      <c r="O113" s="1090"/>
      <c r="P113" s="1090"/>
      <c r="Q113" s="1142"/>
      <c r="R113" s="1456"/>
      <c r="S113" s="1616"/>
      <c r="T113" s="478">
        <f t="shared" si="21"/>
        <v>0</v>
      </c>
      <c r="U113" s="478">
        <f t="shared" si="22"/>
        <v>0</v>
      </c>
      <c r="V113" s="478">
        <f t="shared" si="23"/>
        <v>0</v>
      </c>
    </row>
    <row r="114" spans="1:22" ht="84" x14ac:dyDescent="0.25">
      <c r="A114" s="46" t="s">
        <v>739</v>
      </c>
      <c r="B114" s="1296" t="s">
        <v>808</v>
      </c>
      <c r="C114" s="1307">
        <f t="shared" si="31"/>
        <v>1144.31</v>
      </c>
      <c r="D114" s="1451">
        <v>104.1</v>
      </c>
      <c r="E114" s="1451">
        <v>1040.21</v>
      </c>
      <c r="F114" s="1451"/>
      <c r="G114" s="1459"/>
      <c r="H114" s="1793">
        <f t="shared" si="32"/>
        <v>1144.31</v>
      </c>
      <c r="I114" s="1451">
        <v>104.1</v>
      </c>
      <c r="J114" s="1451">
        <v>1040.21</v>
      </c>
      <c r="K114" s="1090"/>
      <c r="L114" s="1142"/>
      <c r="M114" s="1307">
        <f t="shared" si="33"/>
        <v>1098.8599999999999</v>
      </c>
      <c r="N114" s="1761">
        <v>104.1</v>
      </c>
      <c r="O114" s="1090">
        <v>994.76</v>
      </c>
      <c r="P114" s="1090"/>
      <c r="Q114" s="1142"/>
      <c r="R114" s="1456"/>
      <c r="S114" s="1616"/>
      <c r="T114" s="478">
        <f t="shared" si="21"/>
        <v>0</v>
      </c>
      <c r="U114" s="478">
        <f t="shared" si="22"/>
        <v>0</v>
      </c>
      <c r="V114" s="478">
        <f t="shared" si="23"/>
        <v>0</v>
      </c>
    </row>
    <row r="115" spans="1:22" ht="24" x14ac:dyDescent="0.25">
      <c r="A115" s="46" t="s">
        <v>740</v>
      </c>
      <c r="B115" s="1296" t="s">
        <v>809</v>
      </c>
      <c r="C115" s="1307">
        <f t="shared" si="31"/>
        <v>5584.6</v>
      </c>
      <c r="D115" s="1451">
        <v>391</v>
      </c>
      <c r="E115" s="1451">
        <v>571.29999999999995</v>
      </c>
      <c r="F115" s="1451">
        <v>4622.3</v>
      </c>
      <c r="G115" s="1459"/>
      <c r="H115" s="1793">
        <f t="shared" si="32"/>
        <v>5584.6</v>
      </c>
      <c r="I115" s="1451">
        <v>391</v>
      </c>
      <c r="J115" s="1451">
        <v>571.29999999999995</v>
      </c>
      <c r="K115" s="1090">
        <v>4622.3</v>
      </c>
      <c r="L115" s="1142"/>
      <c r="M115" s="1307">
        <f t="shared" si="33"/>
        <v>5584.6</v>
      </c>
      <c r="N115" s="1090">
        <v>391</v>
      </c>
      <c r="O115" s="1090">
        <v>571.29999999999995</v>
      </c>
      <c r="P115" s="1090">
        <v>4622.3</v>
      </c>
      <c r="Q115" s="1142"/>
      <c r="R115" s="1456"/>
      <c r="S115" s="1616"/>
      <c r="T115" s="478">
        <f t="shared" si="21"/>
        <v>0</v>
      </c>
      <c r="U115" s="478">
        <f t="shared" si="22"/>
        <v>0</v>
      </c>
      <c r="V115" s="478">
        <f t="shared" si="23"/>
        <v>0</v>
      </c>
    </row>
    <row r="116" spans="1:22" ht="36" x14ac:dyDescent="0.25">
      <c r="A116" s="46" t="s">
        <v>742</v>
      </c>
      <c r="B116" s="1460" t="s">
        <v>923</v>
      </c>
      <c r="C116" s="1307">
        <f t="shared" si="31"/>
        <v>1802.98</v>
      </c>
      <c r="D116" s="1451">
        <v>126.3</v>
      </c>
      <c r="E116" s="1451"/>
      <c r="F116" s="1451">
        <v>1676.68</v>
      </c>
      <c r="G116" s="1459"/>
      <c r="H116" s="1131">
        <f t="shared" si="32"/>
        <v>1802.98</v>
      </c>
      <c r="I116" s="1451">
        <v>126.3</v>
      </c>
      <c r="J116" s="1451"/>
      <c r="K116" s="1090">
        <v>1676.68</v>
      </c>
      <c r="L116" s="1142"/>
      <c r="M116" s="1307">
        <f t="shared" si="33"/>
        <v>1802.9</v>
      </c>
      <c r="N116" s="1090">
        <v>126.25</v>
      </c>
      <c r="O116" s="1090"/>
      <c r="P116" s="1090">
        <v>1676.65</v>
      </c>
      <c r="Q116" s="1142"/>
      <c r="R116" s="1456"/>
      <c r="S116" s="1620"/>
      <c r="T116" s="478">
        <f t="shared" si="21"/>
        <v>0</v>
      </c>
      <c r="U116" s="478">
        <f t="shared" si="22"/>
        <v>0</v>
      </c>
      <c r="V116" s="478">
        <f t="shared" si="23"/>
        <v>0</v>
      </c>
    </row>
    <row r="117" spans="1:22" ht="36" x14ac:dyDescent="0.25">
      <c r="A117" s="46" t="s">
        <v>744</v>
      </c>
      <c r="B117" s="1460" t="s">
        <v>924</v>
      </c>
      <c r="C117" s="1307">
        <f t="shared" si="31"/>
        <v>1000.9</v>
      </c>
      <c r="D117" s="1451">
        <v>1000.9</v>
      </c>
      <c r="E117" s="1451"/>
      <c r="F117" s="1451"/>
      <c r="G117" s="1459"/>
      <c r="H117" s="1793">
        <f t="shared" si="32"/>
        <v>1000.9</v>
      </c>
      <c r="I117" s="1451">
        <v>1000.9</v>
      </c>
      <c r="J117" s="1451"/>
      <c r="K117" s="1090"/>
      <c r="L117" s="1142"/>
      <c r="M117" s="1307">
        <f t="shared" si="33"/>
        <v>238.53</v>
      </c>
      <c r="N117" s="1761">
        <v>238.53</v>
      </c>
      <c r="O117" s="1090"/>
      <c r="P117" s="1090"/>
      <c r="Q117" s="1142"/>
      <c r="R117" s="1456"/>
      <c r="S117" s="1616"/>
      <c r="T117" s="478">
        <f t="shared" si="21"/>
        <v>0</v>
      </c>
      <c r="U117" s="478">
        <f t="shared" si="22"/>
        <v>0</v>
      </c>
      <c r="V117" s="478">
        <f t="shared" si="23"/>
        <v>0</v>
      </c>
    </row>
    <row r="118" spans="1:22" ht="28.5" customHeight="1" thickBot="1" x14ac:dyDescent="0.3">
      <c r="A118" s="1562"/>
      <c r="B118" s="922" t="s">
        <v>131</v>
      </c>
      <c r="C118" s="1461">
        <f>C86+C90+C98+C103+C105+C106+C110+C111+C112+C113+C114+C115+C116+C117</f>
        <v>345122.25</v>
      </c>
      <c r="D118" s="1461">
        <f t="shared" ref="D118:P118" si="34">D86+D90+D98+D103+D105+D106+D110+D111+D112+D113+D114+D115+D116+D117</f>
        <v>109197.72000000002</v>
      </c>
      <c r="E118" s="1461">
        <f t="shared" si="34"/>
        <v>222563.44999999998</v>
      </c>
      <c r="F118" s="1461">
        <f t="shared" si="34"/>
        <v>13361.080000000002</v>
      </c>
      <c r="G118" s="1461">
        <f t="shared" si="34"/>
        <v>0</v>
      </c>
      <c r="H118" s="1461">
        <f t="shared" si="34"/>
        <v>345122.25</v>
      </c>
      <c r="I118" s="1461">
        <f t="shared" si="34"/>
        <v>109197.72000000002</v>
      </c>
      <c r="J118" s="1461">
        <f t="shared" si="34"/>
        <v>222563.44999999998</v>
      </c>
      <c r="K118" s="1461">
        <f t="shared" si="34"/>
        <v>13361.080000000002</v>
      </c>
      <c r="L118" s="1461">
        <f t="shared" si="34"/>
        <v>0</v>
      </c>
      <c r="M118" s="1461">
        <f t="shared" si="34"/>
        <v>334152.00000000012</v>
      </c>
      <c r="N118" s="1461">
        <f t="shared" si="34"/>
        <v>99383.34</v>
      </c>
      <c r="O118" s="1461">
        <f t="shared" si="34"/>
        <v>222003.17</v>
      </c>
      <c r="P118" s="1461">
        <f t="shared" si="34"/>
        <v>12765.49</v>
      </c>
      <c r="Q118" s="1461">
        <f t="shared" ref="Q118" si="35">Q86+Q90+Q98+Q103+Q106+Q110+Q111+Q112+Q113+Q114+Q115+Q116+Q117</f>
        <v>0</v>
      </c>
      <c r="R118" s="1461"/>
      <c r="S118" s="1616">
        <v>354344.6</v>
      </c>
      <c r="T118" s="478">
        <f t="shared" si="21"/>
        <v>0</v>
      </c>
      <c r="U118" s="478">
        <f t="shared" si="22"/>
        <v>0</v>
      </c>
      <c r="V118" s="478">
        <f t="shared" si="23"/>
        <v>0</v>
      </c>
    </row>
    <row r="119" spans="1:22" ht="30" customHeight="1" thickBot="1" x14ac:dyDescent="0.3">
      <c r="A119" s="1866" t="s">
        <v>860</v>
      </c>
      <c r="B119" s="1867"/>
      <c r="C119" s="1867"/>
      <c r="D119" s="1867"/>
      <c r="E119" s="1867"/>
      <c r="F119" s="1867"/>
      <c r="G119" s="1867"/>
      <c r="H119" s="1867"/>
      <c r="I119" s="1867"/>
      <c r="J119" s="1867"/>
      <c r="K119" s="1867"/>
      <c r="L119" s="1867"/>
      <c r="M119" s="1867"/>
      <c r="N119" s="1867"/>
      <c r="O119" s="1867"/>
      <c r="P119" s="1867"/>
      <c r="Q119" s="1867"/>
      <c r="R119" s="1869"/>
      <c r="S119" s="1618" t="s">
        <v>364</v>
      </c>
      <c r="T119" s="478">
        <f t="shared" si="21"/>
        <v>0</v>
      </c>
      <c r="U119" s="478">
        <f t="shared" si="22"/>
        <v>0</v>
      </c>
      <c r="V119" s="478">
        <f t="shared" si="23"/>
        <v>0</v>
      </c>
    </row>
    <row r="120" spans="1:22" ht="36" x14ac:dyDescent="0.25">
      <c r="A120" s="1559" t="s">
        <v>167</v>
      </c>
      <c r="B120" s="1427" t="s">
        <v>451</v>
      </c>
      <c r="C120" s="1244">
        <v>0</v>
      </c>
      <c r="D120" s="1245">
        <v>0</v>
      </c>
      <c r="E120" s="1245">
        <v>0</v>
      </c>
      <c r="F120" s="1245">
        <v>0</v>
      </c>
      <c r="G120" s="1246">
        <v>0</v>
      </c>
      <c r="H120" s="1244">
        <v>0</v>
      </c>
      <c r="I120" s="1245">
        <v>0</v>
      </c>
      <c r="J120" s="1245">
        <v>0</v>
      </c>
      <c r="K120" s="1245">
        <v>0</v>
      </c>
      <c r="L120" s="1246">
        <v>0</v>
      </c>
      <c r="M120" s="1244">
        <v>0</v>
      </c>
      <c r="N120" s="1245">
        <v>0</v>
      </c>
      <c r="O120" s="1245">
        <v>0</v>
      </c>
      <c r="P120" s="1245">
        <v>0</v>
      </c>
      <c r="Q120" s="1246">
        <v>0</v>
      </c>
      <c r="R120" s="1290"/>
      <c r="S120" s="1616"/>
      <c r="T120" s="478">
        <f t="shared" si="21"/>
        <v>0</v>
      </c>
      <c r="U120" s="478">
        <f t="shared" si="22"/>
        <v>0</v>
      </c>
      <c r="V120" s="478">
        <f t="shared" si="23"/>
        <v>0</v>
      </c>
    </row>
    <row r="121" spans="1:22" ht="36.75" x14ac:dyDescent="0.25">
      <c r="A121" s="1274" t="s">
        <v>168</v>
      </c>
      <c r="B121" s="1291" t="s">
        <v>453</v>
      </c>
      <c r="C121" s="1198">
        <v>0</v>
      </c>
      <c r="D121" s="1199">
        <v>0</v>
      </c>
      <c r="E121" s="1199">
        <v>0</v>
      </c>
      <c r="F121" s="1199">
        <v>0</v>
      </c>
      <c r="G121" s="1200">
        <v>0</v>
      </c>
      <c r="H121" s="1198">
        <v>0</v>
      </c>
      <c r="I121" s="1199">
        <v>0</v>
      </c>
      <c r="J121" s="1199">
        <v>0</v>
      </c>
      <c r="K121" s="1199">
        <v>0</v>
      </c>
      <c r="L121" s="1200">
        <v>0</v>
      </c>
      <c r="M121" s="1198">
        <v>0</v>
      </c>
      <c r="N121" s="1199">
        <v>0</v>
      </c>
      <c r="O121" s="1199">
        <v>0</v>
      </c>
      <c r="P121" s="1199">
        <v>0</v>
      </c>
      <c r="Q121" s="1200">
        <v>0</v>
      </c>
      <c r="R121" s="1292"/>
      <c r="S121" s="1616"/>
      <c r="T121" s="478">
        <f t="shared" si="21"/>
        <v>0</v>
      </c>
      <c r="U121" s="478">
        <f t="shared" si="22"/>
        <v>0</v>
      </c>
      <c r="V121" s="478">
        <f t="shared" si="23"/>
        <v>0</v>
      </c>
    </row>
    <row r="122" spans="1:22" ht="36.75" x14ac:dyDescent="0.25">
      <c r="A122" s="324">
        <v>3</v>
      </c>
      <c r="B122" s="937" t="s">
        <v>456</v>
      </c>
      <c r="C122" s="1061">
        <f>SUM(D122:G122)</f>
        <v>370</v>
      </c>
      <c r="D122" s="795">
        <f>SUM(D123:D125)</f>
        <v>10</v>
      </c>
      <c r="E122" s="795">
        <f>SUM(E123:E125)</f>
        <v>360</v>
      </c>
      <c r="F122" s="795">
        <f>SUM(F123:F125)</f>
        <v>0</v>
      </c>
      <c r="G122" s="1076">
        <f>SUM(G123:G125)</f>
        <v>0</v>
      </c>
      <c r="H122" s="1061">
        <f>SUM(I122:L122)</f>
        <v>370</v>
      </c>
      <c r="I122" s="795">
        <f>SUM(I123:I125)</f>
        <v>10</v>
      </c>
      <c r="J122" s="795">
        <f>SUM(J123:J125)</f>
        <v>360</v>
      </c>
      <c r="K122" s="795">
        <f>SUM(K123:K125)</f>
        <v>0</v>
      </c>
      <c r="L122" s="1076">
        <f>SUM(L123:L125)</f>
        <v>0</v>
      </c>
      <c r="M122" s="1061">
        <f>SUM(N122:Q122)</f>
        <v>370</v>
      </c>
      <c r="N122" s="795">
        <v>10</v>
      </c>
      <c r="O122" s="795">
        <f>SUM(O123:O125)</f>
        <v>360</v>
      </c>
      <c r="P122" s="795">
        <f>SUM(P123:P125)</f>
        <v>0</v>
      </c>
      <c r="Q122" s="1076">
        <f>SUM(Q123:Q125)</f>
        <v>0</v>
      </c>
      <c r="R122" s="939"/>
      <c r="S122" s="1616"/>
      <c r="T122" s="478">
        <f t="shared" si="21"/>
        <v>0</v>
      </c>
      <c r="U122" s="478">
        <f t="shared" si="22"/>
        <v>0</v>
      </c>
      <c r="V122" s="478">
        <f t="shared" si="23"/>
        <v>0</v>
      </c>
    </row>
    <row r="123" spans="1:22" ht="60.75" x14ac:dyDescent="0.25">
      <c r="A123" s="1552" t="s">
        <v>724</v>
      </c>
      <c r="B123" s="938" t="s">
        <v>812</v>
      </c>
      <c r="C123" s="1058">
        <f>D123+E123+F123</f>
        <v>0</v>
      </c>
      <c r="D123" s="794">
        <v>0</v>
      </c>
      <c r="E123" s="794"/>
      <c r="F123" s="794"/>
      <c r="G123" s="1075"/>
      <c r="H123" s="1058">
        <f>I123+J123+K123</f>
        <v>0</v>
      </c>
      <c r="I123" s="794">
        <v>0</v>
      </c>
      <c r="J123" s="794"/>
      <c r="K123" s="794"/>
      <c r="L123" s="1075"/>
      <c r="M123" s="1058">
        <f>N123+O123+P123</f>
        <v>0</v>
      </c>
      <c r="N123" s="794"/>
      <c r="O123" s="794"/>
      <c r="P123" s="794"/>
      <c r="Q123" s="1075"/>
      <c r="R123" s="940"/>
      <c r="S123" s="1616"/>
      <c r="T123" s="478">
        <f t="shared" si="21"/>
        <v>0</v>
      </c>
      <c r="U123" s="478">
        <f t="shared" si="22"/>
        <v>0</v>
      </c>
      <c r="V123" s="478">
        <f t="shared" si="23"/>
        <v>0</v>
      </c>
    </row>
    <row r="124" spans="1:22" ht="60.75" x14ac:dyDescent="0.25">
      <c r="A124" s="118" t="s">
        <v>724</v>
      </c>
      <c r="B124" s="938" t="s">
        <v>458</v>
      </c>
      <c r="C124" s="1058">
        <f>D124</f>
        <v>0</v>
      </c>
      <c r="D124" s="794">
        <v>0</v>
      </c>
      <c r="E124" s="794"/>
      <c r="F124" s="794"/>
      <c r="G124" s="1075"/>
      <c r="H124" s="1058">
        <f>I124</f>
        <v>0</v>
      </c>
      <c r="I124" s="794">
        <v>0</v>
      </c>
      <c r="J124" s="794"/>
      <c r="K124" s="794"/>
      <c r="L124" s="1075"/>
      <c r="M124" s="1058">
        <f>N124</f>
        <v>0</v>
      </c>
      <c r="N124" s="794"/>
      <c r="O124" s="794"/>
      <c r="P124" s="794"/>
      <c r="Q124" s="1075"/>
      <c r="R124" s="940"/>
      <c r="S124" s="1616"/>
      <c r="T124" s="478">
        <f t="shared" si="21"/>
        <v>0</v>
      </c>
      <c r="U124" s="478">
        <f t="shared" si="22"/>
        <v>0</v>
      </c>
      <c r="V124" s="478">
        <f t="shared" si="23"/>
        <v>0</v>
      </c>
    </row>
    <row r="125" spans="1:22" ht="36.75" x14ac:dyDescent="0.25">
      <c r="A125" s="118" t="s">
        <v>725</v>
      </c>
      <c r="B125" s="938" t="s">
        <v>460</v>
      </c>
      <c r="C125" s="1058">
        <f>D125+E125+F125+G125</f>
        <v>370</v>
      </c>
      <c r="D125" s="794">
        <v>10</v>
      </c>
      <c r="E125" s="794">
        <v>360</v>
      </c>
      <c r="F125" s="794"/>
      <c r="G125" s="1075"/>
      <c r="H125" s="1058">
        <f>I125+J125+K125+L125</f>
        <v>370</v>
      </c>
      <c r="I125" s="794">
        <v>10</v>
      </c>
      <c r="J125" s="794">
        <v>360</v>
      </c>
      <c r="K125" s="794"/>
      <c r="L125" s="1075"/>
      <c r="M125" s="1058">
        <f>N125+O125+P125+Q125</f>
        <v>370</v>
      </c>
      <c r="N125" s="794">
        <v>10</v>
      </c>
      <c r="O125" s="794">
        <v>360</v>
      </c>
      <c r="P125" s="794"/>
      <c r="Q125" s="1075"/>
      <c r="R125" s="940"/>
      <c r="S125" s="1616"/>
      <c r="T125" s="478">
        <f t="shared" si="21"/>
        <v>0</v>
      </c>
      <c r="U125" s="478">
        <f t="shared" si="22"/>
        <v>0</v>
      </c>
      <c r="V125" s="478">
        <f t="shared" si="23"/>
        <v>0</v>
      </c>
    </row>
    <row r="126" spans="1:22" ht="15.75" thickBot="1" x14ac:dyDescent="0.3">
      <c r="A126" s="904"/>
      <c r="B126" s="922" t="s">
        <v>131</v>
      </c>
      <c r="C126" s="1818">
        <f>SUM(D126:G126)</f>
        <v>370</v>
      </c>
      <c r="D126" s="1175">
        <f>D120+D121+D122</f>
        <v>10</v>
      </c>
      <c r="E126" s="1175">
        <f>E120+E121+E122</f>
        <v>360</v>
      </c>
      <c r="F126" s="1175">
        <f>F120+F121+F122</f>
        <v>0</v>
      </c>
      <c r="G126" s="1175">
        <f>G120+G121+G122</f>
        <v>0</v>
      </c>
      <c r="H126" s="1818">
        <f>SUM(I126:L126)</f>
        <v>370</v>
      </c>
      <c r="I126" s="1175">
        <f>I120+I121+I122</f>
        <v>10</v>
      </c>
      <c r="J126" s="1175">
        <f>J120+J121+J122</f>
        <v>360</v>
      </c>
      <c r="K126" s="1175">
        <f>K120+K121+K122</f>
        <v>0</v>
      </c>
      <c r="L126" s="1175">
        <f>L120+L121+L122</f>
        <v>0</v>
      </c>
      <c r="M126" s="1818">
        <f>SUM(N126:Q126)</f>
        <v>370</v>
      </c>
      <c r="N126" s="1175">
        <f>N120+N121+N122</f>
        <v>10</v>
      </c>
      <c r="O126" s="1175">
        <f>O120+O121+O122</f>
        <v>360</v>
      </c>
      <c r="P126" s="1175">
        <f>P120+P121+P122</f>
        <v>0</v>
      </c>
      <c r="Q126" s="1175">
        <f>Q120+Q121+Q122</f>
        <v>0</v>
      </c>
      <c r="R126" s="941">
        <f>M126/C126*100</f>
        <v>100</v>
      </c>
      <c r="S126" s="1616">
        <v>100</v>
      </c>
      <c r="T126" s="478">
        <f t="shared" ref="T126:T193" si="36">C126-H126</f>
        <v>0</v>
      </c>
      <c r="U126" s="478">
        <f t="shared" ref="U126:U193" si="37">D126-I126</f>
        <v>0</v>
      </c>
      <c r="V126" s="478">
        <f t="shared" ref="V126:V193" si="38">E126-J126</f>
        <v>0</v>
      </c>
    </row>
    <row r="127" spans="1:22" ht="30" customHeight="1" thickBot="1" x14ac:dyDescent="0.3">
      <c r="A127" s="1870" t="s">
        <v>879</v>
      </c>
      <c r="B127" s="1871"/>
      <c r="C127" s="1871"/>
      <c r="D127" s="1871"/>
      <c r="E127" s="1871"/>
      <c r="F127" s="1871"/>
      <c r="G127" s="1871"/>
      <c r="H127" s="1871"/>
      <c r="I127" s="1871"/>
      <c r="J127" s="1871"/>
      <c r="K127" s="1871"/>
      <c r="L127" s="1871"/>
      <c r="M127" s="1871"/>
      <c r="N127" s="1871"/>
      <c r="O127" s="1871"/>
      <c r="P127" s="1871"/>
      <c r="Q127" s="1871"/>
      <c r="R127" s="1872"/>
      <c r="S127" s="1618" t="s">
        <v>364</v>
      </c>
      <c r="T127" s="478">
        <f t="shared" si="36"/>
        <v>0</v>
      </c>
      <c r="U127" s="478">
        <f t="shared" si="37"/>
        <v>0</v>
      </c>
      <c r="V127" s="478">
        <f t="shared" si="38"/>
        <v>0</v>
      </c>
    </row>
    <row r="128" spans="1:22" ht="60" x14ac:dyDescent="0.25">
      <c r="A128" s="1557">
        <v>1</v>
      </c>
      <c r="B128" s="1429" t="s">
        <v>813</v>
      </c>
      <c r="C128" s="1430">
        <f>SUM(D128:G128)</f>
        <v>450</v>
      </c>
      <c r="D128" s="1431">
        <f>D129+D130</f>
        <v>450</v>
      </c>
      <c r="E128" s="1431">
        <f>E129+E130</f>
        <v>0</v>
      </c>
      <c r="F128" s="1431">
        <f>F129+F130</f>
        <v>0</v>
      </c>
      <c r="G128" s="1431">
        <f>G129+G130</f>
        <v>0</v>
      </c>
      <c r="H128" s="1430">
        <f>SUM(I128:L128)</f>
        <v>450</v>
      </c>
      <c r="I128" s="1431">
        <f>I129+I130</f>
        <v>450</v>
      </c>
      <c r="J128" s="1431">
        <f>J129+J130</f>
        <v>0</v>
      </c>
      <c r="K128" s="1431">
        <f>K129+K130</f>
        <v>0</v>
      </c>
      <c r="L128" s="1431">
        <f>L129+L130</f>
        <v>0</v>
      </c>
      <c r="M128" s="1430">
        <f>SUM(N128:Q128)</f>
        <v>449.38</v>
      </c>
      <c r="N128" s="1431">
        <f>N129+N130</f>
        <v>449.38</v>
      </c>
      <c r="O128" s="1431">
        <f>O129+O130</f>
        <v>0</v>
      </c>
      <c r="P128" s="1431">
        <f>P129+P130</f>
        <v>0</v>
      </c>
      <c r="Q128" s="1431">
        <f>Q129+Q130</f>
        <v>0</v>
      </c>
      <c r="R128" s="1432"/>
      <c r="S128" s="1616"/>
      <c r="T128" s="478">
        <f t="shared" si="36"/>
        <v>0</v>
      </c>
      <c r="U128" s="478">
        <f t="shared" si="37"/>
        <v>0</v>
      </c>
      <c r="V128" s="478">
        <f t="shared" si="38"/>
        <v>0</v>
      </c>
    </row>
    <row r="129" spans="1:22" ht="36" x14ac:dyDescent="0.25">
      <c r="A129" s="336" t="s">
        <v>26</v>
      </c>
      <c r="B129" s="209" t="s">
        <v>472</v>
      </c>
      <c r="C129" s="1187">
        <f>D129+E129+F129+G129</f>
        <v>450</v>
      </c>
      <c r="D129" s="1188">
        <v>450</v>
      </c>
      <c r="E129" s="1188"/>
      <c r="F129" s="1188"/>
      <c r="G129" s="1189"/>
      <c r="H129" s="1187">
        <f>I129+J129+K129+L129</f>
        <v>450</v>
      </c>
      <c r="I129" s="1188">
        <v>450</v>
      </c>
      <c r="J129" s="1188"/>
      <c r="K129" s="1188"/>
      <c r="L129" s="1189"/>
      <c r="M129" s="1187">
        <f>N129+O129+P129+Q129</f>
        <v>449.38</v>
      </c>
      <c r="N129" s="1188">
        <v>449.38</v>
      </c>
      <c r="O129" s="1188"/>
      <c r="P129" s="1188"/>
      <c r="Q129" s="1189"/>
      <c r="R129" s="949"/>
      <c r="S129" s="1616" t="s">
        <v>916</v>
      </c>
      <c r="T129" s="478">
        <f t="shared" si="36"/>
        <v>0</v>
      </c>
      <c r="U129" s="478">
        <f t="shared" si="37"/>
        <v>0</v>
      </c>
      <c r="V129" s="478">
        <f t="shared" si="38"/>
        <v>0</v>
      </c>
    </row>
    <row r="130" spans="1:22" ht="36" x14ac:dyDescent="0.25">
      <c r="A130" s="1558" t="s">
        <v>27</v>
      </c>
      <c r="B130" s="209" t="s">
        <v>472</v>
      </c>
      <c r="C130" s="1187">
        <f>D130+E130+F130+G130</f>
        <v>0</v>
      </c>
      <c r="D130" s="1188">
        <v>0</v>
      </c>
      <c r="E130" s="1188"/>
      <c r="F130" s="1188"/>
      <c r="G130" s="1189"/>
      <c r="H130" s="1187">
        <f>I130+J130+K130+L130</f>
        <v>0</v>
      </c>
      <c r="I130" s="1188">
        <v>0</v>
      </c>
      <c r="J130" s="1188"/>
      <c r="K130" s="1188"/>
      <c r="L130" s="1189"/>
      <c r="M130" s="1187">
        <f>N130+O130+P130+Q130</f>
        <v>0</v>
      </c>
      <c r="N130" s="1188"/>
      <c r="O130" s="1188"/>
      <c r="P130" s="1188"/>
      <c r="Q130" s="1428"/>
      <c r="R130" s="949"/>
      <c r="S130" s="1616"/>
      <c r="T130" s="478">
        <f t="shared" si="36"/>
        <v>0</v>
      </c>
      <c r="U130" s="478">
        <f t="shared" si="37"/>
        <v>0</v>
      </c>
      <c r="V130" s="478">
        <f t="shared" si="38"/>
        <v>0</v>
      </c>
    </row>
    <row r="131" spans="1:22" ht="60" x14ac:dyDescent="0.25">
      <c r="A131" s="1504">
        <v>2</v>
      </c>
      <c r="B131" s="1433" t="s">
        <v>473</v>
      </c>
      <c r="C131" s="1143">
        <f t="shared" ref="C131:C136" si="39">SUM(D131:G131)</f>
        <v>113.7</v>
      </c>
      <c r="D131" s="1434">
        <f>D132+D133</f>
        <v>113.7</v>
      </c>
      <c r="E131" s="1434">
        <f>E132+E133</f>
        <v>0</v>
      </c>
      <c r="F131" s="1434">
        <f>F132+F133</f>
        <v>0</v>
      </c>
      <c r="G131" s="1434">
        <f>G132+G133</f>
        <v>0</v>
      </c>
      <c r="H131" s="1143">
        <f t="shared" ref="H131:H136" si="40">SUM(I131:L131)</f>
        <v>113.7</v>
      </c>
      <c r="I131" s="1434">
        <f>I132+I133</f>
        <v>113.7</v>
      </c>
      <c r="J131" s="1434">
        <f>J132+J133</f>
        <v>0</v>
      </c>
      <c r="K131" s="1434">
        <f>K132+K133</f>
        <v>0</v>
      </c>
      <c r="L131" s="1434">
        <f>L132+L133</f>
        <v>0</v>
      </c>
      <c r="M131" s="1143">
        <f t="shared" ref="M131:M136" si="41">SUM(N131:Q131)</f>
        <v>113.7</v>
      </c>
      <c r="N131" s="1434">
        <f>N132+N133</f>
        <v>113.7</v>
      </c>
      <c r="O131" s="1434">
        <f>O132+O133</f>
        <v>0</v>
      </c>
      <c r="P131" s="1434">
        <f>P132+P133</f>
        <v>0</v>
      </c>
      <c r="Q131" s="1434">
        <f>Q132+Q133</f>
        <v>0</v>
      </c>
      <c r="R131" s="1436"/>
      <c r="S131" s="1616"/>
      <c r="T131" s="478">
        <f t="shared" si="36"/>
        <v>0</v>
      </c>
      <c r="U131" s="478">
        <f t="shared" si="37"/>
        <v>0</v>
      </c>
      <c r="V131" s="478">
        <f t="shared" si="38"/>
        <v>0</v>
      </c>
    </row>
    <row r="132" spans="1:22" ht="36" x14ac:dyDescent="0.25">
      <c r="A132" s="261" t="s">
        <v>34</v>
      </c>
      <c r="B132" s="209" t="s">
        <v>914</v>
      </c>
      <c r="C132" s="1187">
        <f t="shared" si="39"/>
        <v>76</v>
      </c>
      <c r="D132" s="1065">
        <v>76</v>
      </c>
      <c r="E132" s="1065">
        <v>0</v>
      </c>
      <c r="F132" s="1065"/>
      <c r="G132" s="1180"/>
      <c r="H132" s="1187">
        <f t="shared" si="40"/>
        <v>76</v>
      </c>
      <c r="I132" s="1065">
        <v>76</v>
      </c>
      <c r="J132" s="1065"/>
      <c r="K132" s="1065"/>
      <c r="L132" s="1180"/>
      <c r="M132" s="1187">
        <f t="shared" si="41"/>
        <v>76</v>
      </c>
      <c r="N132" s="1065">
        <v>76</v>
      </c>
      <c r="O132" s="1065"/>
      <c r="P132" s="1065"/>
      <c r="Q132" s="1180"/>
      <c r="R132" s="950"/>
      <c r="S132" s="1616"/>
      <c r="T132" s="478">
        <f t="shared" si="36"/>
        <v>0</v>
      </c>
      <c r="U132" s="478">
        <f t="shared" si="37"/>
        <v>0</v>
      </c>
      <c r="V132" s="478">
        <f t="shared" si="38"/>
        <v>0</v>
      </c>
    </row>
    <row r="133" spans="1:22" ht="48" x14ac:dyDescent="0.25">
      <c r="A133" s="261" t="s">
        <v>115</v>
      </c>
      <c r="B133" s="209" t="s">
        <v>915</v>
      </c>
      <c r="C133" s="1187">
        <f t="shared" si="39"/>
        <v>37.700000000000003</v>
      </c>
      <c r="D133" s="1065">
        <v>37.700000000000003</v>
      </c>
      <c r="E133" s="1065"/>
      <c r="F133" s="1065"/>
      <c r="G133" s="1180"/>
      <c r="H133" s="1187">
        <f t="shared" si="40"/>
        <v>37.700000000000003</v>
      </c>
      <c r="I133" s="1065">
        <v>37.700000000000003</v>
      </c>
      <c r="J133" s="1065"/>
      <c r="K133" s="1065"/>
      <c r="L133" s="1180"/>
      <c r="M133" s="1187">
        <f t="shared" si="41"/>
        <v>37.700000000000003</v>
      </c>
      <c r="N133" s="1065">
        <v>37.700000000000003</v>
      </c>
      <c r="O133" s="1065"/>
      <c r="P133" s="1065"/>
      <c r="Q133" s="1180"/>
      <c r="R133" s="950"/>
      <c r="S133" s="1616"/>
      <c r="T133" s="478">
        <f t="shared" si="36"/>
        <v>0</v>
      </c>
      <c r="U133" s="478">
        <f t="shared" si="37"/>
        <v>0</v>
      </c>
      <c r="V133" s="478">
        <f t="shared" si="38"/>
        <v>0</v>
      </c>
    </row>
    <row r="134" spans="1:22" ht="48" x14ac:dyDescent="0.25">
      <c r="A134" s="1504">
        <v>3</v>
      </c>
      <c r="B134" s="1433" t="s">
        <v>476</v>
      </c>
      <c r="C134" s="1143">
        <f t="shared" si="39"/>
        <v>0.5</v>
      </c>
      <c r="D134" s="1434">
        <f>SUM(D135)</f>
        <v>0.5</v>
      </c>
      <c r="E134" s="1434">
        <f>SUM(E135)</f>
        <v>0</v>
      </c>
      <c r="F134" s="1434">
        <f>SUM(F135)</f>
        <v>0</v>
      </c>
      <c r="G134" s="1435">
        <f>SUM(G135)</f>
        <v>0</v>
      </c>
      <c r="H134" s="1143">
        <f t="shared" si="40"/>
        <v>0.5</v>
      </c>
      <c r="I134" s="1434">
        <f>SUM(I135)</f>
        <v>0.5</v>
      </c>
      <c r="J134" s="1434">
        <f>SUM(J135)</f>
        <v>0</v>
      </c>
      <c r="K134" s="1434">
        <f>SUM(K135)</f>
        <v>0</v>
      </c>
      <c r="L134" s="1435">
        <f>SUM(L135)</f>
        <v>0</v>
      </c>
      <c r="M134" s="1143">
        <f t="shared" si="41"/>
        <v>0</v>
      </c>
      <c r="N134" s="1434">
        <f>SUM(N135)</f>
        <v>0</v>
      </c>
      <c r="O134" s="1434">
        <f>SUM(O135)</f>
        <v>0</v>
      </c>
      <c r="P134" s="1434">
        <f>SUM(P135)</f>
        <v>0</v>
      </c>
      <c r="Q134" s="1435">
        <f>SUM(Q135)</f>
        <v>0</v>
      </c>
      <c r="R134" s="1436"/>
      <c r="S134" s="1618"/>
      <c r="T134" s="478">
        <f t="shared" si="36"/>
        <v>0</v>
      </c>
      <c r="U134" s="478">
        <f t="shared" si="37"/>
        <v>0</v>
      </c>
      <c r="V134" s="478">
        <f t="shared" si="38"/>
        <v>0</v>
      </c>
    </row>
    <row r="135" spans="1:22" ht="48" x14ac:dyDescent="0.25">
      <c r="A135" s="261" t="s">
        <v>40</v>
      </c>
      <c r="B135" s="209" t="s">
        <v>814</v>
      </c>
      <c r="C135" s="1187">
        <f t="shared" si="39"/>
        <v>0.5</v>
      </c>
      <c r="D135" s="1065">
        <v>0.5</v>
      </c>
      <c r="E135" s="1065"/>
      <c r="F135" s="1065"/>
      <c r="G135" s="1180"/>
      <c r="H135" s="1187">
        <f t="shared" si="40"/>
        <v>0.5</v>
      </c>
      <c r="I135" s="1065">
        <v>0.5</v>
      </c>
      <c r="J135" s="1065"/>
      <c r="K135" s="1065"/>
      <c r="L135" s="1180"/>
      <c r="M135" s="1187">
        <f t="shared" si="41"/>
        <v>0</v>
      </c>
      <c r="N135" s="1065"/>
      <c r="O135" s="1065"/>
      <c r="P135" s="1065"/>
      <c r="Q135" s="1180"/>
      <c r="R135" s="950"/>
      <c r="S135" s="1616"/>
      <c r="T135" s="478">
        <f t="shared" si="36"/>
        <v>0</v>
      </c>
      <c r="U135" s="478">
        <f t="shared" si="37"/>
        <v>0</v>
      </c>
      <c r="V135" s="478">
        <f t="shared" si="38"/>
        <v>0</v>
      </c>
    </row>
    <row r="136" spans="1:22" ht="15.75" thickBot="1" x14ac:dyDescent="0.3">
      <c r="A136" s="946"/>
      <c r="B136" s="1807" t="s">
        <v>102</v>
      </c>
      <c r="C136" s="1835">
        <f t="shared" si="39"/>
        <v>564.20000000000005</v>
      </c>
      <c r="D136" s="1808">
        <f>D128+D131+D134</f>
        <v>564.20000000000005</v>
      </c>
      <c r="E136" s="1808">
        <f>E128+E131+E134</f>
        <v>0</v>
      </c>
      <c r="F136" s="1808">
        <f>F128+F131+F134</f>
        <v>0</v>
      </c>
      <c r="G136" s="1808">
        <f>G128+G131+G134</f>
        <v>0</v>
      </c>
      <c r="H136" s="1835">
        <f t="shared" si="40"/>
        <v>564.20000000000005</v>
      </c>
      <c r="I136" s="1808">
        <f>I128+I131+I134</f>
        <v>564.20000000000005</v>
      </c>
      <c r="J136" s="1808">
        <f>J128+J131+J134</f>
        <v>0</v>
      </c>
      <c r="K136" s="1808">
        <f>K128+K131+K134</f>
        <v>0</v>
      </c>
      <c r="L136" s="1808">
        <f>L128+L131+L134</f>
        <v>0</v>
      </c>
      <c r="M136" s="1835">
        <f t="shared" si="41"/>
        <v>563.08000000000004</v>
      </c>
      <c r="N136" s="1808">
        <f>N128+N131+N134</f>
        <v>563.08000000000004</v>
      </c>
      <c r="O136" s="1808">
        <f>O128+O131+O134</f>
        <v>0</v>
      </c>
      <c r="P136" s="1808">
        <f>P128+P131+P134</f>
        <v>0</v>
      </c>
      <c r="Q136" s="1808">
        <f>Q128+Q131+Q134</f>
        <v>0</v>
      </c>
      <c r="R136" s="1809">
        <f>M136/C136*100</f>
        <v>99.801488833746902</v>
      </c>
      <c r="S136" s="1616">
        <v>624.5</v>
      </c>
      <c r="T136" s="478">
        <f t="shared" si="36"/>
        <v>0</v>
      </c>
      <c r="U136" s="478">
        <f t="shared" si="37"/>
        <v>0</v>
      </c>
      <c r="V136" s="478">
        <f t="shared" si="38"/>
        <v>0</v>
      </c>
    </row>
    <row r="137" spans="1:22" ht="32.25" customHeight="1" thickBot="1" x14ac:dyDescent="0.3">
      <c r="A137" s="1873" t="s">
        <v>789</v>
      </c>
      <c r="B137" s="1874"/>
      <c r="C137" s="1874"/>
      <c r="D137" s="1874"/>
      <c r="E137" s="1874"/>
      <c r="F137" s="1874"/>
      <c r="G137" s="1874"/>
      <c r="H137" s="1874"/>
      <c r="I137" s="1874"/>
      <c r="J137" s="1874"/>
      <c r="K137" s="1874"/>
      <c r="L137" s="1874"/>
      <c r="M137" s="1874"/>
      <c r="N137" s="1874"/>
      <c r="O137" s="1874"/>
      <c r="P137" s="1874"/>
      <c r="Q137" s="1874"/>
      <c r="R137" s="1875"/>
      <c r="S137" s="1618" t="s">
        <v>364</v>
      </c>
      <c r="T137" s="478">
        <f t="shared" si="36"/>
        <v>0</v>
      </c>
      <c r="U137" s="478">
        <f t="shared" si="37"/>
        <v>0</v>
      </c>
      <c r="V137" s="478">
        <f t="shared" si="38"/>
        <v>0</v>
      </c>
    </row>
    <row r="138" spans="1:22" ht="36" x14ac:dyDescent="0.25">
      <c r="A138" s="1554" t="s">
        <v>167</v>
      </c>
      <c r="B138" s="1528" t="s">
        <v>467</v>
      </c>
      <c r="C138" s="1442">
        <f t="shared" ref="C138:C143" si="42">SUM(D138:G138)</f>
        <v>0</v>
      </c>
      <c r="D138" s="1443">
        <f>SUM(D139:D141)</f>
        <v>0</v>
      </c>
      <c r="E138" s="1443">
        <f>SUM(E139:E141)</f>
        <v>0</v>
      </c>
      <c r="F138" s="1443">
        <f>SUM(F139:F141)</f>
        <v>0</v>
      </c>
      <c r="G138" s="1444">
        <f>SUM(G139:G141)</f>
        <v>0</v>
      </c>
      <c r="H138" s="1442">
        <f>SUM(I138:L138)</f>
        <v>0</v>
      </c>
      <c r="I138" s="1443">
        <f>SUM(I139:I141)</f>
        <v>0</v>
      </c>
      <c r="J138" s="1443">
        <f>SUM(J139:J141)</f>
        <v>0</v>
      </c>
      <c r="K138" s="1443">
        <f>SUM(K139:K141)</f>
        <v>0</v>
      </c>
      <c r="L138" s="1444">
        <f>SUM(L139:L141)</f>
        <v>0</v>
      </c>
      <c r="M138" s="1442">
        <f>SUM(N138:Q138)</f>
        <v>0</v>
      </c>
      <c r="N138" s="1443">
        <f>SUM(N139:N141)</f>
        <v>0</v>
      </c>
      <c r="O138" s="1443">
        <f>SUM(O139:O141)</f>
        <v>0</v>
      </c>
      <c r="P138" s="1443">
        <f>SUM(P139:P141)</f>
        <v>0</v>
      </c>
      <c r="Q138" s="1444">
        <f>SUM(Q139:Q141)</f>
        <v>0</v>
      </c>
      <c r="R138" s="1529"/>
      <c r="S138" s="1616"/>
      <c r="T138" s="478">
        <f t="shared" si="36"/>
        <v>0</v>
      </c>
      <c r="U138" s="478">
        <f t="shared" si="37"/>
        <v>0</v>
      </c>
      <c r="V138" s="478">
        <f t="shared" si="38"/>
        <v>0</v>
      </c>
    </row>
    <row r="139" spans="1:22" ht="48" x14ac:dyDescent="0.25">
      <c r="A139" s="1555" t="s">
        <v>26</v>
      </c>
      <c r="B139" s="954" t="s">
        <v>815</v>
      </c>
      <c r="C139" s="992">
        <f t="shared" si="42"/>
        <v>0</v>
      </c>
      <c r="D139" s="1065">
        <v>0</v>
      </c>
      <c r="E139" s="1065"/>
      <c r="F139" s="1065"/>
      <c r="G139" s="1180"/>
      <c r="H139" s="992">
        <f>SUM(I139:L139)</f>
        <v>0</v>
      </c>
      <c r="I139" s="1065"/>
      <c r="J139" s="1065"/>
      <c r="K139" s="1065"/>
      <c r="L139" s="1180"/>
      <c r="M139" s="992">
        <f>SUM(N139:Q139)</f>
        <v>0</v>
      </c>
      <c r="N139" s="1065">
        <v>0</v>
      </c>
      <c r="O139" s="1065"/>
      <c r="P139" s="1065"/>
      <c r="Q139" s="1180"/>
      <c r="R139" s="958"/>
      <c r="S139" s="1616"/>
      <c r="T139" s="478">
        <f t="shared" si="36"/>
        <v>0</v>
      </c>
      <c r="U139" s="478">
        <f t="shared" si="37"/>
        <v>0</v>
      </c>
      <c r="V139" s="478">
        <f t="shared" si="38"/>
        <v>0</v>
      </c>
    </row>
    <row r="140" spans="1:22" ht="72" x14ac:dyDescent="0.25">
      <c r="A140" s="1555" t="s">
        <v>27</v>
      </c>
      <c r="B140" s="954" t="s">
        <v>469</v>
      </c>
      <c r="C140" s="992">
        <f t="shared" si="42"/>
        <v>0</v>
      </c>
      <c r="D140" s="1065">
        <v>0</v>
      </c>
      <c r="E140" s="1065"/>
      <c r="F140" s="1065"/>
      <c r="G140" s="1180"/>
      <c r="H140" s="992">
        <f>SUM(I140:L140)</f>
        <v>0</v>
      </c>
      <c r="I140" s="1065"/>
      <c r="J140" s="1065"/>
      <c r="K140" s="1065"/>
      <c r="L140" s="1180"/>
      <c r="M140" s="992">
        <f>SUM(N140:Q140)</f>
        <v>0</v>
      </c>
      <c r="N140" s="1065">
        <v>0</v>
      </c>
      <c r="O140" s="1065"/>
      <c r="P140" s="1065"/>
      <c r="Q140" s="1180"/>
      <c r="R140" s="958"/>
      <c r="S140" s="1616"/>
      <c r="T140" s="478">
        <f t="shared" si="36"/>
        <v>0</v>
      </c>
      <c r="U140" s="478">
        <f t="shared" si="37"/>
        <v>0</v>
      </c>
      <c r="V140" s="478">
        <f t="shared" si="38"/>
        <v>0</v>
      </c>
    </row>
    <row r="141" spans="1:22" ht="24" x14ac:dyDescent="0.25">
      <c r="A141" s="1555" t="s">
        <v>27</v>
      </c>
      <c r="B141" s="954" t="s">
        <v>470</v>
      </c>
      <c r="C141" s="992">
        <f t="shared" si="42"/>
        <v>0</v>
      </c>
      <c r="D141" s="1065"/>
      <c r="E141" s="1065"/>
      <c r="F141" s="1065"/>
      <c r="G141" s="1180"/>
      <c r="H141" s="992">
        <f>SUM(I141:L141)</f>
        <v>0</v>
      </c>
      <c r="I141" s="1065"/>
      <c r="J141" s="1065"/>
      <c r="K141" s="1065"/>
      <c r="L141" s="1180"/>
      <c r="M141" s="992">
        <f>SUM(N141:Q141)</f>
        <v>0</v>
      </c>
      <c r="N141" s="1065">
        <v>0</v>
      </c>
      <c r="O141" s="1065"/>
      <c r="P141" s="1065"/>
      <c r="Q141" s="1180"/>
      <c r="R141" s="958"/>
      <c r="S141" s="1616"/>
      <c r="T141" s="478">
        <f t="shared" si="36"/>
        <v>0</v>
      </c>
      <c r="U141" s="478">
        <f t="shared" si="37"/>
        <v>0</v>
      </c>
      <c r="V141" s="478">
        <f t="shared" si="38"/>
        <v>0</v>
      </c>
    </row>
    <row r="142" spans="1:22" ht="24" x14ac:dyDescent="0.25">
      <c r="A142" s="1556" t="s">
        <v>168</v>
      </c>
      <c r="B142" s="955" t="s">
        <v>461</v>
      </c>
      <c r="C142" s="991">
        <f t="shared" si="42"/>
        <v>0</v>
      </c>
      <c r="D142" s="1067">
        <v>0</v>
      </c>
      <c r="E142" s="1067">
        <v>0</v>
      </c>
      <c r="F142" s="1067">
        <v>0</v>
      </c>
      <c r="G142" s="1191">
        <v>0</v>
      </c>
      <c r="H142" s="991">
        <v>0</v>
      </c>
      <c r="I142" s="1067">
        <v>0</v>
      </c>
      <c r="J142" s="1067">
        <v>0</v>
      </c>
      <c r="K142" s="1067">
        <v>0</v>
      </c>
      <c r="L142" s="1191">
        <v>0</v>
      </c>
      <c r="M142" s="991">
        <v>0</v>
      </c>
      <c r="N142" s="1067">
        <v>0</v>
      </c>
      <c r="O142" s="1067">
        <v>0</v>
      </c>
      <c r="P142" s="1067">
        <v>0</v>
      </c>
      <c r="Q142" s="1191">
        <v>0</v>
      </c>
      <c r="R142" s="959"/>
      <c r="S142" s="1616"/>
      <c r="T142" s="478">
        <f t="shared" si="36"/>
        <v>0</v>
      </c>
      <c r="U142" s="478">
        <f t="shared" si="37"/>
        <v>0</v>
      </c>
      <c r="V142" s="478">
        <f t="shared" si="38"/>
        <v>0</v>
      </c>
    </row>
    <row r="143" spans="1:22" ht="15.75" thickBot="1" x14ac:dyDescent="0.3">
      <c r="A143" s="956"/>
      <c r="B143" s="907" t="s">
        <v>102</v>
      </c>
      <c r="C143" s="1004">
        <f t="shared" si="42"/>
        <v>0</v>
      </c>
      <c r="D143" s="1175">
        <f>D138+D142</f>
        <v>0</v>
      </c>
      <c r="E143" s="1192">
        <f>E138+E142</f>
        <v>0</v>
      </c>
      <c r="F143" s="1192">
        <f>F138+F142</f>
        <v>0</v>
      </c>
      <c r="G143" s="1193">
        <f>G138+G142</f>
        <v>0</v>
      </c>
      <c r="H143" s="1194">
        <f>SUM(I143:L143)</f>
        <v>0</v>
      </c>
      <c r="I143" s="1195">
        <f>I138+I142</f>
        <v>0</v>
      </c>
      <c r="J143" s="1192">
        <f>J138+J142</f>
        <v>0</v>
      </c>
      <c r="K143" s="1192">
        <f>K138+K142</f>
        <v>0</v>
      </c>
      <c r="L143" s="1193">
        <f>L138+L142</f>
        <v>0</v>
      </c>
      <c r="M143" s="1196">
        <f>SUM(N143:Q143)</f>
        <v>0</v>
      </c>
      <c r="N143" s="1192">
        <f>N138+N142</f>
        <v>0</v>
      </c>
      <c r="O143" s="1192">
        <f>O138+O142</f>
        <v>0</v>
      </c>
      <c r="P143" s="1192">
        <f>P138+P142</f>
        <v>0</v>
      </c>
      <c r="Q143" s="1193">
        <f>Q138+Q142</f>
        <v>0</v>
      </c>
      <c r="R143" s="951" t="e">
        <f>M143/C143*100</f>
        <v>#DIV/0!</v>
      </c>
      <c r="S143" s="1616"/>
      <c r="T143" s="478">
        <f t="shared" si="36"/>
        <v>0</v>
      </c>
      <c r="U143" s="478">
        <f t="shared" si="37"/>
        <v>0</v>
      </c>
      <c r="V143" s="478">
        <f t="shared" si="38"/>
        <v>0</v>
      </c>
    </row>
    <row r="144" spans="1:22" ht="30" customHeight="1" x14ac:dyDescent="0.25">
      <c r="A144" s="1873" t="s">
        <v>880</v>
      </c>
      <c r="B144" s="1874"/>
      <c r="C144" s="1874"/>
      <c r="D144" s="1874"/>
      <c r="E144" s="1874"/>
      <c r="F144" s="1874"/>
      <c r="G144" s="1874"/>
      <c r="H144" s="1874"/>
      <c r="I144" s="1874"/>
      <c r="J144" s="1874"/>
      <c r="K144" s="1874"/>
      <c r="L144" s="1874"/>
      <c r="M144" s="1874"/>
      <c r="N144" s="1874"/>
      <c r="O144" s="1874"/>
      <c r="P144" s="1874"/>
      <c r="Q144" s="1874"/>
      <c r="R144" s="1875"/>
      <c r="S144" s="1616" t="s">
        <v>364</v>
      </c>
      <c r="T144" s="478">
        <f t="shared" si="36"/>
        <v>0</v>
      </c>
      <c r="U144" s="478">
        <f t="shared" si="37"/>
        <v>0</v>
      </c>
      <c r="V144" s="478">
        <f t="shared" si="38"/>
        <v>0</v>
      </c>
    </row>
    <row r="145" spans="1:22" ht="24" x14ac:dyDescent="0.25">
      <c r="A145" s="1626">
        <v>1</v>
      </c>
      <c r="B145" s="1682" t="s">
        <v>629</v>
      </c>
      <c r="C145" s="1668">
        <f>D145+E145+F145+G145</f>
        <v>55162.559999999998</v>
      </c>
      <c r="D145" s="1635">
        <v>55162.559999999998</v>
      </c>
      <c r="E145" s="1635">
        <v>0</v>
      </c>
      <c r="F145" s="1635">
        <v>0</v>
      </c>
      <c r="G145" s="1683">
        <v>0</v>
      </c>
      <c r="H145" s="1668">
        <f>I145+J145+K145+L145</f>
        <v>55162.559999999998</v>
      </c>
      <c r="I145" s="1635">
        <v>55162.559999999998</v>
      </c>
      <c r="J145" s="1635">
        <v>0</v>
      </c>
      <c r="K145" s="1635">
        <v>0</v>
      </c>
      <c r="L145" s="1683">
        <v>0</v>
      </c>
      <c r="M145" s="1668">
        <f>N145+O145+P145+Q145</f>
        <v>51787.89</v>
      </c>
      <c r="N145" s="1635">
        <v>51787.89</v>
      </c>
      <c r="O145" s="1635">
        <v>0</v>
      </c>
      <c r="P145" s="1635">
        <v>0</v>
      </c>
      <c r="Q145" s="1683">
        <v>0</v>
      </c>
      <c r="R145" s="1684"/>
      <c r="S145" s="1616"/>
      <c r="T145" s="478">
        <f t="shared" si="36"/>
        <v>0</v>
      </c>
      <c r="U145" s="478">
        <f t="shared" si="37"/>
        <v>0</v>
      </c>
      <c r="V145" s="478">
        <f t="shared" si="38"/>
        <v>0</v>
      </c>
    </row>
    <row r="146" spans="1:22" ht="24" hidden="1" x14ac:dyDescent="0.25">
      <c r="A146" s="1685" t="s">
        <v>34</v>
      </c>
      <c r="B146" s="1686" t="s">
        <v>104</v>
      </c>
      <c r="C146" s="1668">
        <f t="shared" ref="C146:C153" si="43">D146+E146+F146+G146</f>
        <v>60</v>
      </c>
      <c r="D146" s="1635">
        <v>60</v>
      </c>
      <c r="E146" s="1635"/>
      <c r="F146" s="1635"/>
      <c r="G146" s="1683"/>
      <c r="H146" s="1668">
        <f t="shared" ref="H146:H153" si="44">I146+J146+K146+L146</f>
        <v>60</v>
      </c>
      <c r="I146" s="1635">
        <v>60</v>
      </c>
      <c r="J146" s="1635"/>
      <c r="K146" s="1635"/>
      <c r="L146" s="1683"/>
      <c r="M146" s="1668">
        <f t="shared" ref="M146:M153" si="45">N146+O146+P146+Q146</f>
        <v>0</v>
      </c>
      <c r="N146" s="1635"/>
      <c r="O146" s="1635"/>
      <c r="P146" s="1635"/>
      <c r="Q146" s="1683"/>
      <c r="R146" s="1687"/>
      <c r="S146" s="1616"/>
      <c r="T146" s="478">
        <f t="shared" si="36"/>
        <v>0</v>
      </c>
      <c r="U146" s="478">
        <f t="shared" si="37"/>
        <v>0</v>
      </c>
      <c r="V146" s="478">
        <f t="shared" si="38"/>
        <v>0</v>
      </c>
    </row>
    <row r="147" spans="1:22" hidden="1" x14ac:dyDescent="0.25">
      <c r="A147" s="1685" t="s">
        <v>115</v>
      </c>
      <c r="B147" s="1686" t="s">
        <v>105</v>
      </c>
      <c r="C147" s="1668">
        <f t="shared" si="43"/>
        <v>60</v>
      </c>
      <c r="D147" s="1688">
        <v>60</v>
      </c>
      <c r="E147" s="1688">
        <v>0</v>
      </c>
      <c r="F147" s="1688">
        <v>0</v>
      </c>
      <c r="G147" s="1689">
        <v>0</v>
      </c>
      <c r="H147" s="1668">
        <f t="shared" si="44"/>
        <v>60</v>
      </c>
      <c r="I147" s="1688">
        <v>60</v>
      </c>
      <c r="J147" s="1688">
        <v>0</v>
      </c>
      <c r="K147" s="1688">
        <v>0</v>
      </c>
      <c r="L147" s="1689">
        <v>0</v>
      </c>
      <c r="M147" s="1668">
        <f t="shared" si="45"/>
        <v>0</v>
      </c>
      <c r="N147" s="1688">
        <v>0</v>
      </c>
      <c r="O147" s="1688">
        <v>0</v>
      </c>
      <c r="P147" s="1688">
        <v>0</v>
      </c>
      <c r="Q147" s="1689">
        <v>0</v>
      </c>
      <c r="R147" s="1687"/>
      <c r="S147" s="1616"/>
      <c r="T147" s="478">
        <f t="shared" si="36"/>
        <v>0</v>
      </c>
      <c r="U147" s="478">
        <f t="shared" si="37"/>
        <v>0</v>
      </c>
      <c r="V147" s="478">
        <f t="shared" si="38"/>
        <v>0</v>
      </c>
    </row>
    <row r="148" spans="1:22" ht="48" hidden="1" x14ac:dyDescent="0.25">
      <c r="A148" s="1685" t="s">
        <v>116</v>
      </c>
      <c r="B148" s="1686" t="s">
        <v>106</v>
      </c>
      <c r="C148" s="1668">
        <f t="shared" si="43"/>
        <v>175</v>
      </c>
      <c r="D148" s="1688">
        <v>175</v>
      </c>
      <c r="E148" s="1688">
        <v>0</v>
      </c>
      <c r="F148" s="1688">
        <v>0</v>
      </c>
      <c r="G148" s="1689">
        <v>0</v>
      </c>
      <c r="H148" s="1668">
        <f t="shared" si="44"/>
        <v>175</v>
      </c>
      <c r="I148" s="1688">
        <v>175</v>
      </c>
      <c r="J148" s="1688">
        <v>0</v>
      </c>
      <c r="K148" s="1688">
        <v>0</v>
      </c>
      <c r="L148" s="1689">
        <v>0</v>
      </c>
      <c r="M148" s="1668">
        <f t="shared" si="45"/>
        <v>0</v>
      </c>
      <c r="N148" s="1688">
        <v>0</v>
      </c>
      <c r="O148" s="1688">
        <v>0</v>
      </c>
      <c r="P148" s="1688">
        <v>0</v>
      </c>
      <c r="Q148" s="1689">
        <v>0</v>
      </c>
      <c r="R148" s="1687"/>
      <c r="S148" s="1616"/>
      <c r="T148" s="478">
        <f t="shared" si="36"/>
        <v>0</v>
      </c>
      <c r="U148" s="478">
        <f t="shared" si="37"/>
        <v>0</v>
      </c>
      <c r="V148" s="478">
        <f t="shared" si="38"/>
        <v>0</v>
      </c>
    </row>
    <row r="149" spans="1:22" ht="48" hidden="1" x14ac:dyDescent="0.25">
      <c r="A149" s="1685" t="s">
        <v>117</v>
      </c>
      <c r="B149" s="1686" t="s">
        <v>107</v>
      </c>
      <c r="C149" s="1668">
        <f t="shared" si="43"/>
        <v>0</v>
      </c>
      <c r="D149" s="1688">
        <v>0</v>
      </c>
      <c r="E149" s="1688">
        <v>0</v>
      </c>
      <c r="F149" s="1688">
        <v>0</v>
      </c>
      <c r="G149" s="1689">
        <v>0</v>
      </c>
      <c r="H149" s="1668">
        <f t="shared" si="44"/>
        <v>0</v>
      </c>
      <c r="I149" s="1688">
        <v>0</v>
      </c>
      <c r="J149" s="1688">
        <v>0</v>
      </c>
      <c r="K149" s="1688">
        <v>0</v>
      </c>
      <c r="L149" s="1689">
        <v>0</v>
      </c>
      <c r="M149" s="1668">
        <f t="shared" si="45"/>
        <v>0</v>
      </c>
      <c r="N149" s="1688">
        <v>0</v>
      </c>
      <c r="O149" s="1688">
        <v>0</v>
      </c>
      <c r="P149" s="1688">
        <v>0</v>
      </c>
      <c r="Q149" s="1689">
        <v>0</v>
      </c>
      <c r="R149" s="1687"/>
      <c r="S149" s="1616"/>
      <c r="T149" s="478">
        <f t="shared" si="36"/>
        <v>0</v>
      </c>
      <c r="U149" s="478">
        <f t="shared" si="37"/>
        <v>0</v>
      </c>
      <c r="V149" s="478">
        <f t="shared" si="38"/>
        <v>0</v>
      </c>
    </row>
    <row r="150" spans="1:22" ht="36" hidden="1" x14ac:dyDescent="0.25">
      <c r="A150" s="1685" t="s">
        <v>118</v>
      </c>
      <c r="B150" s="1686" t="s">
        <v>108</v>
      </c>
      <c r="C150" s="1668">
        <f t="shared" si="43"/>
        <v>50</v>
      </c>
      <c r="D150" s="1688">
        <v>50</v>
      </c>
      <c r="E150" s="1688">
        <v>0</v>
      </c>
      <c r="F150" s="1688">
        <v>0</v>
      </c>
      <c r="G150" s="1689">
        <v>0</v>
      </c>
      <c r="H150" s="1668">
        <f t="shared" si="44"/>
        <v>50</v>
      </c>
      <c r="I150" s="1688">
        <v>50</v>
      </c>
      <c r="J150" s="1688">
        <v>0</v>
      </c>
      <c r="K150" s="1688">
        <v>0</v>
      </c>
      <c r="L150" s="1689">
        <v>0</v>
      </c>
      <c r="M150" s="1668">
        <f t="shared" si="45"/>
        <v>0</v>
      </c>
      <c r="N150" s="1688">
        <v>0</v>
      </c>
      <c r="O150" s="1688">
        <v>0</v>
      </c>
      <c r="P150" s="1688">
        <v>0</v>
      </c>
      <c r="Q150" s="1689">
        <v>0</v>
      </c>
      <c r="R150" s="1687"/>
      <c r="S150" s="1616"/>
      <c r="T150" s="478">
        <f t="shared" si="36"/>
        <v>0</v>
      </c>
      <c r="U150" s="478">
        <f t="shared" si="37"/>
        <v>0</v>
      </c>
      <c r="V150" s="478">
        <f t="shared" si="38"/>
        <v>0</v>
      </c>
    </row>
    <row r="151" spans="1:22" ht="36" hidden="1" x14ac:dyDescent="0.25">
      <c r="A151" s="1685" t="s">
        <v>119</v>
      </c>
      <c r="B151" s="1686" t="s">
        <v>109</v>
      </c>
      <c r="C151" s="1668">
        <f t="shared" si="43"/>
        <v>300</v>
      </c>
      <c r="D151" s="1688">
        <v>300</v>
      </c>
      <c r="E151" s="1688">
        <v>0</v>
      </c>
      <c r="F151" s="1688">
        <v>0</v>
      </c>
      <c r="G151" s="1689">
        <v>0</v>
      </c>
      <c r="H151" s="1668">
        <f t="shared" si="44"/>
        <v>300</v>
      </c>
      <c r="I151" s="1688">
        <v>300</v>
      </c>
      <c r="J151" s="1688">
        <v>0</v>
      </c>
      <c r="K151" s="1688">
        <v>0</v>
      </c>
      <c r="L151" s="1689">
        <v>0</v>
      </c>
      <c r="M151" s="1668">
        <f t="shared" si="45"/>
        <v>0</v>
      </c>
      <c r="N151" s="1688">
        <v>0</v>
      </c>
      <c r="O151" s="1688">
        <v>0</v>
      </c>
      <c r="P151" s="1688">
        <v>0</v>
      </c>
      <c r="Q151" s="1689">
        <v>0</v>
      </c>
      <c r="R151" s="1687"/>
      <c r="S151" s="1616"/>
      <c r="T151" s="478">
        <f t="shared" si="36"/>
        <v>0</v>
      </c>
      <c r="U151" s="478">
        <f t="shared" si="37"/>
        <v>0</v>
      </c>
      <c r="V151" s="478">
        <f t="shared" si="38"/>
        <v>0</v>
      </c>
    </row>
    <row r="152" spans="1:22" hidden="1" x14ac:dyDescent="0.25">
      <c r="A152" s="1685" t="s">
        <v>120</v>
      </c>
      <c r="B152" s="1686" t="s">
        <v>110</v>
      </c>
      <c r="C152" s="1668">
        <f t="shared" si="43"/>
        <v>315</v>
      </c>
      <c r="D152" s="1688">
        <v>315</v>
      </c>
      <c r="E152" s="1688">
        <v>0</v>
      </c>
      <c r="F152" s="1688">
        <v>0</v>
      </c>
      <c r="G152" s="1689">
        <v>0</v>
      </c>
      <c r="H152" s="1668">
        <f t="shared" si="44"/>
        <v>315</v>
      </c>
      <c r="I152" s="1688">
        <v>315</v>
      </c>
      <c r="J152" s="1688">
        <v>0</v>
      </c>
      <c r="K152" s="1688">
        <v>0</v>
      </c>
      <c r="L152" s="1689">
        <v>0</v>
      </c>
      <c r="M152" s="1668">
        <f t="shared" si="45"/>
        <v>0</v>
      </c>
      <c r="N152" s="1688">
        <v>0</v>
      </c>
      <c r="O152" s="1688">
        <v>0</v>
      </c>
      <c r="P152" s="1688">
        <v>0</v>
      </c>
      <c r="Q152" s="1689">
        <v>0</v>
      </c>
      <c r="R152" s="1687"/>
      <c r="S152" s="1616"/>
      <c r="T152" s="478">
        <f t="shared" si="36"/>
        <v>0</v>
      </c>
      <c r="U152" s="478">
        <f t="shared" si="37"/>
        <v>0</v>
      </c>
      <c r="V152" s="478">
        <f t="shared" si="38"/>
        <v>0</v>
      </c>
    </row>
    <row r="153" spans="1:22" ht="48" hidden="1" x14ac:dyDescent="0.25">
      <c r="A153" s="1685" t="s">
        <v>121</v>
      </c>
      <c r="B153" s="1686" t="s">
        <v>111</v>
      </c>
      <c r="C153" s="1668">
        <f t="shared" si="43"/>
        <v>0</v>
      </c>
      <c r="D153" s="1688">
        <v>0</v>
      </c>
      <c r="E153" s="1688">
        <v>0</v>
      </c>
      <c r="F153" s="1688">
        <v>0</v>
      </c>
      <c r="G153" s="1689">
        <v>0</v>
      </c>
      <c r="H153" s="1668">
        <f t="shared" si="44"/>
        <v>0</v>
      </c>
      <c r="I153" s="1688">
        <v>0</v>
      </c>
      <c r="J153" s="1688">
        <v>0</v>
      </c>
      <c r="K153" s="1688">
        <v>0</v>
      </c>
      <c r="L153" s="1689">
        <v>0</v>
      </c>
      <c r="M153" s="1668">
        <f t="shared" si="45"/>
        <v>0</v>
      </c>
      <c r="N153" s="1688">
        <v>0</v>
      </c>
      <c r="O153" s="1688">
        <v>0</v>
      </c>
      <c r="P153" s="1688">
        <v>0</v>
      </c>
      <c r="Q153" s="1689">
        <v>0</v>
      </c>
      <c r="R153" s="1687"/>
      <c r="S153" s="1616"/>
      <c r="T153" s="478">
        <f t="shared" si="36"/>
        <v>0</v>
      </c>
      <c r="U153" s="478">
        <f t="shared" si="37"/>
        <v>0</v>
      </c>
      <c r="V153" s="478">
        <f t="shared" si="38"/>
        <v>0</v>
      </c>
    </row>
    <row r="154" spans="1:22" x14ac:dyDescent="0.25">
      <c r="A154" s="1626">
        <v>2</v>
      </c>
      <c r="B154" s="1682" t="s">
        <v>630</v>
      </c>
      <c r="C154" s="1668">
        <f>SUM(D154:G154)</f>
        <v>966.14</v>
      </c>
      <c r="D154" s="1669">
        <f>D155+D157+D158+D159</f>
        <v>966.14</v>
      </c>
      <c r="E154" s="1669">
        <f>E155+E157+E158+E159</f>
        <v>0</v>
      </c>
      <c r="F154" s="1669">
        <f>F155+F157+F158+F159</f>
        <v>0</v>
      </c>
      <c r="G154" s="1669">
        <f>G155+G157+G158+G159</f>
        <v>0</v>
      </c>
      <c r="H154" s="1668">
        <f>SUM(I154:L154)</f>
        <v>966.14</v>
      </c>
      <c r="I154" s="1669">
        <f>I155+I157+I158+I159</f>
        <v>966.14</v>
      </c>
      <c r="J154" s="1669">
        <f>J155+J157+J158+J159</f>
        <v>0</v>
      </c>
      <c r="K154" s="1669">
        <f>K155+K157+K158+K159</f>
        <v>0</v>
      </c>
      <c r="L154" s="1669">
        <f>L155+L157+L158+L159</f>
        <v>0</v>
      </c>
      <c r="M154" s="1668">
        <f>SUM(N154:Q154)</f>
        <v>966.14</v>
      </c>
      <c r="N154" s="1669">
        <f>N155+N157+N158+N159</f>
        <v>966.14</v>
      </c>
      <c r="O154" s="1669">
        <f>O155+O157+O158+O159</f>
        <v>0</v>
      </c>
      <c r="P154" s="1669">
        <f>P155+P157+P158+P159</f>
        <v>0</v>
      </c>
      <c r="Q154" s="1669">
        <f>Q155+Q157+Q158+Q159</f>
        <v>0</v>
      </c>
      <c r="R154" s="1687"/>
      <c r="S154" s="1616"/>
      <c r="T154" s="478">
        <f t="shared" si="36"/>
        <v>0</v>
      </c>
      <c r="U154" s="478">
        <f t="shared" si="37"/>
        <v>0</v>
      </c>
      <c r="V154" s="478">
        <f t="shared" si="38"/>
        <v>0</v>
      </c>
    </row>
    <row r="155" spans="1:22" ht="24" x14ac:dyDescent="0.25">
      <c r="A155" s="46" t="s">
        <v>34</v>
      </c>
      <c r="B155" s="1678" t="s">
        <v>816</v>
      </c>
      <c r="C155" s="1690">
        <f t="shared" ref="C155:Q155" si="46">C156</f>
        <v>0</v>
      </c>
      <c r="D155" s="1130">
        <f t="shared" si="46"/>
        <v>0</v>
      </c>
      <c r="E155" s="1130">
        <f t="shared" si="46"/>
        <v>0</v>
      </c>
      <c r="F155" s="1130">
        <f t="shared" si="46"/>
        <v>0</v>
      </c>
      <c r="G155" s="1141">
        <f t="shared" si="46"/>
        <v>0</v>
      </c>
      <c r="H155" s="1690">
        <f t="shared" si="46"/>
        <v>0</v>
      </c>
      <c r="I155" s="1130">
        <f t="shared" si="46"/>
        <v>0</v>
      </c>
      <c r="J155" s="1130">
        <f t="shared" si="46"/>
        <v>0</v>
      </c>
      <c r="K155" s="1130">
        <f t="shared" si="46"/>
        <v>0</v>
      </c>
      <c r="L155" s="1141">
        <f t="shared" si="46"/>
        <v>0</v>
      </c>
      <c r="M155" s="1690">
        <f t="shared" si="46"/>
        <v>0</v>
      </c>
      <c r="N155" s="1130">
        <f t="shared" si="46"/>
        <v>0</v>
      </c>
      <c r="O155" s="1130">
        <f t="shared" si="46"/>
        <v>0</v>
      </c>
      <c r="P155" s="1130">
        <f t="shared" si="46"/>
        <v>0</v>
      </c>
      <c r="Q155" s="1141">
        <f t="shared" si="46"/>
        <v>0</v>
      </c>
      <c r="R155" s="1423"/>
      <c r="S155" s="1616"/>
      <c r="T155" s="478">
        <f t="shared" si="36"/>
        <v>0</v>
      </c>
      <c r="U155" s="478">
        <f t="shared" si="37"/>
        <v>0</v>
      </c>
      <c r="V155" s="478">
        <f t="shared" si="38"/>
        <v>0</v>
      </c>
    </row>
    <row r="156" spans="1:22" ht="36" x14ac:dyDescent="0.25">
      <c r="A156" s="118" t="s">
        <v>397</v>
      </c>
      <c r="B156" s="213" t="s">
        <v>631</v>
      </c>
      <c r="C156" s="1187">
        <f>SUM(D156:G156)</f>
        <v>0</v>
      </c>
      <c r="D156" s="794">
        <v>0</v>
      </c>
      <c r="E156" s="1188"/>
      <c r="F156" s="1188"/>
      <c r="G156" s="1189"/>
      <c r="H156" s="1187">
        <f t="shared" ref="H156" si="47">I156+J156+K156</f>
        <v>0</v>
      </c>
      <c r="I156" s="1594">
        <v>0</v>
      </c>
      <c r="J156" s="1595"/>
      <c r="K156" s="1595"/>
      <c r="L156" s="1189"/>
      <c r="M156" s="1187">
        <f t="shared" ref="M156:M165" si="48">SUM(N156:Q156)</f>
        <v>0</v>
      </c>
      <c r="N156" s="794">
        <v>0</v>
      </c>
      <c r="O156" s="1188"/>
      <c r="P156" s="1188"/>
      <c r="Q156" s="1189"/>
      <c r="R156" s="949"/>
      <c r="S156" s="1616"/>
      <c r="T156" s="478">
        <f t="shared" si="36"/>
        <v>0</v>
      </c>
      <c r="U156" s="478">
        <f t="shared" si="37"/>
        <v>0</v>
      </c>
      <c r="V156" s="478">
        <f t="shared" si="38"/>
        <v>0</v>
      </c>
    </row>
    <row r="157" spans="1:22" ht="24" x14ac:dyDescent="0.25">
      <c r="A157" s="1677" t="s">
        <v>115</v>
      </c>
      <c r="B157" s="1678" t="s">
        <v>722</v>
      </c>
      <c r="C157" s="1679">
        <f t="shared" ref="C157:C171" si="49">SUM(D157:G157)</f>
        <v>930.14</v>
      </c>
      <c r="D157" s="1680">
        <v>930.14</v>
      </c>
      <c r="E157" s="1680"/>
      <c r="F157" s="1680"/>
      <c r="G157" s="1681"/>
      <c r="H157" s="1679">
        <f t="shared" ref="H157:H171" si="50">SUM(I157:L157)</f>
        <v>930.14</v>
      </c>
      <c r="I157" s="1680">
        <v>930.14</v>
      </c>
      <c r="J157" s="1680"/>
      <c r="K157" s="1680"/>
      <c r="L157" s="1681"/>
      <c r="M157" s="1679">
        <f t="shared" si="48"/>
        <v>930.14</v>
      </c>
      <c r="N157" s="1680">
        <v>930.14</v>
      </c>
      <c r="O157" s="1680"/>
      <c r="P157" s="1680"/>
      <c r="Q157" s="1681"/>
      <c r="R157" s="1423"/>
      <c r="S157" s="1616"/>
      <c r="T157" s="478">
        <f t="shared" si="36"/>
        <v>0</v>
      </c>
      <c r="U157" s="478">
        <f t="shared" si="37"/>
        <v>0</v>
      </c>
      <c r="V157" s="478">
        <f t="shared" si="38"/>
        <v>0</v>
      </c>
    </row>
    <row r="158" spans="1:22" ht="24" x14ac:dyDescent="0.25">
      <c r="A158" s="1550" t="s">
        <v>116</v>
      </c>
      <c r="B158" s="1678" t="s">
        <v>634</v>
      </c>
      <c r="C158" s="1679">
        <f t="shared" si="49"/>
        <v>36</v>
      </c>
      <c r="D158" s="1680">
        <v>36</v>
      </c>
      <c r="E158" s="1680"/>
      <c r="F158" s="1680"/>
      <c r="G158" s="1681"/>
      <c r="H158" s="1679">
        <f t="shared" si="50"/>
        <v>36</v>
      </c>
      <c r="I158" s="1680">
        <v>36</v>
      </c>
      <c r="J158" s="1680"/>
      <c r="K158" s="1680"/>
      <c r="L158" s="1681"/>
      <c r="M158" s="1679">
        <f t="shared" si="48"/>
        <v>36</v>
      </c>
      <c r="N158" s="1680">
        <v>36</v>
      </c>
      <c r="O158" s="1680"/>
      <c r="P158" s="1680"/>
      <c r="Q158" s="1681"/>
      <c r="R158" s="1423"/>
      <c r="S158" s="1616"/>
      <c r="T158" s="478">
        <f t="shared" si="36"/>
        <v>0</v>
      </c>
      <c r="U158" s="478">
        <f t="shared" si="37"/>
        <v>0</v>
      </c>
      <c r="V158" s="478">
        <f t="shared" si="38"/>
        <v>0</v>
      </c>
    </row>
    <row r="159" spans="1:22" ht="36" x14ac:dyDescent="0.25">
      <c r="A159" s="1691" t="s">
        <v>117</v>
      </c>
      <c r="B159" s="1678" t="s">
        <v>868</v>
      </c>
      <c r="C159" s="1679">
        <f t="shared" si="49"/>
        <v>0</v>
      </c>
      <c r="D159" s="1680">
        <v>0</v>
      </c>
      <c r="E159" s="1680"/>
      <c r="F159" s="1680"/>
      <c r="G159" s="1681"/>
      <c r="H159" s="1679">
        <f t="shared" si="50"/>
        <v>0</v>
      </c>
      <c r="I159" s="1680">
        <v>0</v>
      </c>
      <c r="J159" s="1680"/>
      <c r="K159" s="1680"/>
      <c r="L159" s="1681"/>
      <c r="M159" s="1679">
        <f t="shared" si="48"/>
        <v>0</v>
      </c>
      <c r="N159" s="1680">
        <v>0</v>
      </c>
      <c r="O159" s="1680"/>
      <c r="P159" s="1680"/>
      <c r="Q159" s="1681"/>
      <c r="R159" s="1423"/>
      <c r="S159" s="1616"/>
      <c r="T159" s="478">
        <f t="shared" si="36"/>
        <v>0</v>
      </c>
      <c r="U159" s="478">
        <f t="shared" si="37"/>
        <v>0</v>
      </c>
      <c r="V159" s="478">
        <f t="shared" si="38"/>
        <v>0</v>
      </c>
    </row>
    <row r="160" spans="1:22" ht="24" x14ac:dyDescent="0.25">
      <c r="A160" s="1626" t="s">
        <v>394</v>
      </c>
      <c r="B160" s="1682" t="s">
        <v>635</v>
      </c>
      <c r="C160" s="1692">
        <f t="shared" si="49"/>
        <v>927.85</v>
      </c>
      <c r="D160" s="1693">
        <f>SUM(D161:D162)</f>
        <v>927.85</v>
      </c>
      <c r="E160" s="1693">
        <f t="shared" ref="E160:L160" si="51">SUM(E161:E162)</f>
        <v>0</v>
      </c>
      <c r="F160" s="1693">
        <f t="shared" si="51"/>
        <v>0</v>
      </c>
      <c r="G160" s="1694">
        <f t="shared" si="51"/>
        <v>0</v>
      </c>
      <c r="H160" s="1692">
        <f t="shared" si="50"/>
        <v>927.85</v>
      </c>
      <c r="I160" s="1693">
        <f t="shared" si="51"/>
        <v>927.85</v>
      </c>
      <c r="J160" s="1693">
        <f t="shared" si="51"/>
        <v>0</v>
      </c>
      <c r="K160" s="1693">
        <f t="shared" si="51"/>
        <v>0</v>
      </c>
      <c r="L160" s="1694">
        <f t="shared" si="51"/>
        <v>0</v>
      </c>
      <c r="M160" s="1810">
        <f t="shared" si="48"/>
        <v>901.34</v>
      </c>
      <c r="N160" s="1635">
        <f>SUM(N161:N162)</f>
        <v>901.34</v>
      </c>
      <c r="O160" s="1693">
        <f>SUM(O161:O162)</f>
        <v>0</v>
      </c>
      <c r="P160" s="1693">
        <f>SUM(P161:P162)</f>
        <v>0</v>
      </c>
      <c r="Q160" s="1694">
        <f>SUM(Q161:Q162)</f>
        <v>0</v>
      </c>
      <c r="R160" s="1687"/>
      <c r="S160" s="1616"/>
      <c r="T160" s="478">
        <f t="shared" si="36"/>
        <v>0</v>
      </c>
      <c r="U160" s="478">
        <f t="shared" si="37"/>
        <v>0</v>
      </c>
      <c r="V160" s="478">
        <f t="shared" si="38"/>
        <v>0</v>
      </c>
    </row>
    <row r="161" spans="1:22" ht="36" x14ac:dyDescent="0.25">
      <c r="A161" s="118" t="s">
        <v>40</v>
      </c>
      <c r="B161" s="213" t="s">
        <v>636</v>
      </c>
      <c r="C161" s="1187">
        <f t="shared" si="49"/>
        <v>927.85</v>
      </c>
      <c r="D161" s="1188">
        <v>927.85</v>
      </c>
      <c r="E161" s="1188"/>
      <c r="F161" s="1188"/>
      <c r="G161" s="1189"/>
      <c r="H161" s="1187">
        <f t="shared" si="50"/>
        <v>927.85</v>
      </c>
      <c r="I161" s="1188">
        <v>927.85</v>
      </c>
      <c r="J161" s="1188"/>
      <c r="K161" s="1188"/>
      <c r="L161" s="1189"/>
      <c r="M161" s="1187">
        <f t="shared" si="48"/>
        <v>901.34</v>
      </c>
      <c r="N161" s="1188">
        <v>901.34</v>
      </c>
      <c r="O161" s="1188"/>
      <c r="P161" s="1188"/>
      <c r="Q161" s="1189"/>
      <c r="R161" s="949"/>
      <c r="S161" s="1616"/>
      <c r="T161" s="478">
        <f t="shared" si="36"/>
        <v>0</v>
      </c>
      <c r="U161" s="478">
        <f t="shared" si="37"/>
        <v>0</v>
      </c>
      <c r="V161" s="478">
        <f t="shared" si="38"/>
        <v>0</v>
      </c>
    </row>
    <row r="162" spans="1:22" ht="24" x14ac:dyDescent="0.25">
      <c r="A162" s="118" t="s">
        <v>35</v>
      </c>
      <c r="B162" s="213" t="s">
        <v>637</v>
      </c>
      <c r="C162" s="1187">
        <f t="shared" si="49"/>
        <v>0</v>
      </c>
      <c r="D162" s="1188">
        <v>0</v>
      </c>
      <c r="E162" s="1188"/>
      <c r="F162" s="1188"/>
      <c r="G162" s="1189"/>
      <c r="H162" s="1187">
        <f t="shared" si="50"/>
        <v>0</v>
      </c>
      <c r="I162" s="1188">
        <v>0</v>
      </c>
      <c r="J162" s="1188"/>
      <c r="K162" s="1188"/>
      <c r="L162" s="1189"/>
      <c r="M162" s="1187">
        <f t="shared" si="48"/>
        <v>0</v>
      </c>
      <c r="N162" s="1188">
        <v>0</v>
      </c>
      <c r="O162" s="1188"/>
      <c r="P162" s="1188"/>
      <c r="Q162" s="1189"/>
      <c r="R162" s="949"/>
      <c r="S162" s="1616"/>
      <c r="T162" s="478">
        <f t="shared" si="36"/>
        <v>0</v>
      </c>
      <c r="U162" s="478">
        <f t="shared" si="37"/>
        <v>0</v>
      </c>
      <c r="V162" s="478">
        <f t="shared" si="38"/>
        <v>0</v>
      </c>
    </row>
    <row r="163" spans="1:22" ht="24" x14ac:dyDescent="0.25">
      <c r="A163" s="1626" t="s">
        <v>385</v>
      </c>
      <c r="B163" s="1682" t="s">
        <v>638</v>
      </c>
      <c r="C163" s="1668">
        <f>SUM(D163:G163)</f>
        <v>883.9</v>
      </c>
      <c r="D163" s="1635">
        <f>SUM(D164)</f>
        <v>0</v>
      </c>
      <c r="E163" s="1635">
        <f>SUM(E164)</f>
        <v>883.9</v>
      </c>
      <c r="F163" s="1635">
        <f>SUM(F164)</f>
        <v>0</v>
      </c>
      <c r="G163" s="1683">
        <f>SUM(G164)</f>
        <v>0</v>
      </c>
      <c r="H163" s="1668">
        <f t="shared" si="50"/>
        <v>883.9</v>
      </c>
      <c r="I163" s="1635">
        <f>SUM(I164)</f>
        <v>0</v>
      </c>
      <c r="J163" s="1635">
        <f>SUM(J164)</f>
        <v>883.9</v>
      </c>
      <c r="K163" s="1635">
        <f>SUM(K164)</f>
        <v>0</v>
      </c>
      <c r="L163" s="1635">
        <f>SUM(L164)</f>
        <v>0</v>
      </c>
      <c r="M163" s="1668">
        <f t="shared" si="48"/>
        <v>883.9</v>
      </c>
      <c r="N163" s="1635">
        <f>SUM(N164)</f>
        <v>0</v>
      </c>
      <c r="O163" s="1635">
        <f>SUM(O164)</f>
        <v>883.9</v>
      </c>
      <c r="P163" s="1635">
        <f>SUM(P164)</f>
        <v>0</v>
      </c>
      <c r="Q163" s="1635">
        <f>SUM(Q164)</f>
        <v>0</v>
      </c>
      <c r="R163" s="1687"/>
      <c r="S163" s="1616"/>
      <c r="T163" s="478">
        <f t="shared" si="36"/>
        <v>0</v>
      </c>
      <c r="U163" s="478">
        <f t="shared" si="37"/>
        <v>0</v>
      </c>
      <c r="V163" s="478">
        <f t="shared" si="38"/>
        <v>0</v>
      </c>
    </row>
    <row r="164" spans="1:22" ht="96" x14ac:dyDescent="0.25">
      <c r="A164" s="118" t="s">
        <v>50</v>
      </c>
      <c r="B164" s="213" t="s">
        <v>639</v>
      </c>
      <c r="C164" s="1187">
        <f t="shared" si="49"/>
        <v>883.9</v>
      </c>
      <c r="D164" s="1188"/>
      <c r="E164" s="1188">
        <v>883.9</v>
      </c>
      <c r="F164" s="1188"/>
      <c r="G164" s="1189"/>
      <c r="H164" s="1187">
        <f t="shared" si="50"/>
        <v>883.9</v>
      </c>
      <c r="I164" s="1188"/>
      <c r="J164" s="1188">
        <v>883.9</v>
      </c>
      <c r="K164" s="1188"/>
      <c r="L164" s="1189"/>
      <c r="M164" s="1187">
        <f t="shared" si="48"/>
        <v>883.9</v>
      </c>
      <c r="N164" s="1188">
        <v>0</v>
      </c>
      <c r="O164" s="1188">
        <v>883.9</v>
      </c>
      <c r="P164" s="1188"/>
      <c r="Q164" s="1189"/>
      <c r="R164" s="949"/>
      <c r="S164" s="1616"/>
      <c r="T164" s="478">
        <f t="shared" si="36"/>
        <v>0</v>
      </c>
      <c r="U164" s="478">
        <f t="shared" si="37"/>
        <v>0</v>
      </c>
      <c r="V164" s="478">
        <f t="shared" si="38"/>
        <v>0</v>
      </c>
    </row>
    <row r="165" spans="1:22" ht="24" x14ac:dyDescent="0.25">
      <c r="A165" s="1626" t="s">
        <v>455</v>
      </c>
      <c r="B165" s="1682" t="s">
        <v>409</v>
      </c>
      <c r="C165" s="1668">
        <f t="shared" si="49"/>
        <v>2700</v>
      </c>
      <c r="D165" s="1635">
        <f>SUM(D166)</f>
        <v>2700</v>
      </c>
      <c r="E165" s="1635">
        <f>SUM(E166)</f>
        <v>0</v>
      </c>
      <c r="F165" s="1635">
        <f>SUM(F166)</f>
        <v>0</v>
      </c>
      <c r="G165" s="1683">
        <f>SUM(G166)</f>
        <v>0</v>
      </c>
      <c r="H165" s="1668">
        <f t="shared" si="50"/>
        <v>2700</v>
      </c>
      <c r="I165" s="1635">
        <f>SUM(I166)</f>
        <v>2700</v>
      </c>
      <c r="J165" s="1635">
        <f>SUM(J166)</f>
        <v>0</v>
      </c>
      <c r="K165" s="1635">
        <f>SUM(K166)</f>
        <v>0</v>
      </c>
      <c r="L165" s="1683">
        <f>SUM(L166)</f>
        <v>0</v>
      </c>
      <c r="M165" s="1668">
        <f t="shared" si="48"/>
        <v>2699.97</v>
      </c>
      <c r="N165" s="1635">
        <f>SUM(N166)</f>
        <v>2699.97</v>
      </c>
      <c r="O165" s="1635">
        <f>SUM(O166)</f>
        <v>0</v>
      </c>
      <c r="P165" s="1635">
        <f>SUM(P166)</f>
        <v>0</v>
      </c>
      <c r="Q165" s="1683">
        <f>SUM(Q166)</f>
        <v>0</v>
      </c>
      <c r="R165" s="1687"/>
      <c r="S165" s="1616"/>
      <c r="T165" s="478">
        <f t="shared" si="36"/>
        <v>0</v>
      </c>
      <c r="U165" s="478">
        <f t="shared" si="37"/>
        <v>0</v>
      </c>
      <c r="V165" s="478">
        <f t="shared" si="38"/>
        <v>0</v>
      </c>
    </row>
    <row r="166" spans="1:22" ht="24" x14ac:dyDescent="0.25">
      <c r="A166" s="1552" t="s">
        <v>62</v>
      </c>
      <c r="B166" s="213" t="s">
        <v>409</v>
      </c>
      <c r="C166" s="1187">
        <f t="shared" si="49"/>
        <v>2700</v>
      </c>
      <c r="D166" s="1188">
        <v>2700</v>
      </c>
      <c r="E166" s="1188"/>
      <c r="F166" s="1188"/>
      <c r="G166" s="1189"/>
      <c r="H166" s="1187">
        <f t="shared" si="50"/>
        <v>2700</v>
      </c>
      <c r="I166" s="1188">
        <v>2700</v>
      </c>
      <c r="J166" s="1188"/>
      <c r="K166" s="1188"/>
      <c r="L166" s="1189"/>
      <c r="M166" s="1187">
        <f t="shared" ref="M166:M171" si="52">SUM(N166:Q166)</f>
        <v>2699.97</v>
      </c>
      <c r="N166" s="1188">
        <v>2699.97</v>
      </c>
      <c r="O166" s="1188"/>
      <c r="P166" s="1188"/>
      <c r="Q166" s="1189"/>
      <c r="R166" s="949"/>
      <c r="S166" s="1616"/>
      <c r="T166" s="478">
        <f t="shared" si="36"/>
        <v>0</v>
      </c>
      <c r="U166" s="478">
        <f t="shared" si="37"/>
        <v>0</v>
      </c>
      <c r="V166" s="478">
        <f t="shared" si="38"/>
        <v>0</v>
      </c>
    </row>
    <row r="167" spans="1:22" ht="48" x14ac:dyDescent="0.25">
      <c r="A167" s="1695" t="s">
        <v>543</v>
      </c>
      <c r="B167" s="1682" t="s">
        <v>723</v>
      </c>
      <c r="C167" s="1668">
        <f t="shared" si="49"/>
        <v>0</v>
      </c>
      <c r="D167" s="1635">
        <v>0</v>
      </c>
      <c r="E167" s="1635">
        <v>0</v>
      </c>
      <c r="F167" s="1635">
        <v>0</v>
      </c>
      <c r="G167" s="1635"/>
      <c r="H167" s="1668">
        <f t="shared" si="50"/>
        <v>0</v>
      </c>
      <c r="I167" s="1635">
        <v>0</v>
      </c>
      <c r="J167" s="1635">
        <v>0</v>
      </c>
      <c r="K167" s="1635">
        <v>0</v>
      </c>
      <c r="L167" s="1683">
        <v>0</v>
      </c>
      <c r="M167" s="1668">
        <f t="shared" si="52"/>
        <v>0</v>
      </c>
      <c r="N167" s="1635">
        <v>0</v>
      </c>
      <c r="O167" s="1635">
        <v>0</v>
      </c>
      <c r="P167" s="1635">
        <v>0</v>
      </c>
      <c r="Q167" s="1683">
        <v>0</v>
      </c>
      <c r="R167" s="1687"/>
      <c r="S167" s="1616"/>
      <c r="T167" s="478">
        <f t="shared" si="36"/>
        <v>0</v>
      </c>
      <c r="U167" s="478">
        <f t="shared" si="37"/>
        <v>0</v>
      </c>
      <c r="V167" s="478">
        <f t="shared" si="38"/>
        <v>0</v>
      </c>
    </row>
    <row r="168" spans="1:22" ht="24" x14ac:dyDescent="0.25">
      <c r="A168" s="1695" t="s">
        <v>544</v>
      </c>
      <c r="B168" s="1696" t="s">
        <v>861</v>
      </c>
      <c r="C168" s="1668">
        <f t="shared" si="49"/>
        <v>5022.3</v>
      </c>
      <c r="D168" s="1635">
        <f>SUM(D169)</f>
        <v>1506.7</v>
      </c>
      <c r="E168" s="1635">
        <f>SUM(E169)</f>
        <v>3515.6</v>
      </c>
      <c r="F168" s="1635">
        <f>SUM(F169)</f>
        <v>0</v>
      </c>
      <c r="G168" s="1683">
        <f>SUM(G169)</f>
        <v>0</v>
      </c>
      <c r="H168" s="1668">
        <f t="shared" si="50"/>
        <v>5022.3</v>
      </c>
      <c r="I168" s="1635">
        <f>SUM(I169)</f>
        <v>1506.7</v>
      </c>
      <c r="J168" s="1635">
        <f>SUM(J169)</f>
        <v>3515.6</v>
      </c>
      <c r="K168" s="1635">
        <f>SUM(K169)</f>
        <v>0</v>
      </c>
      <c r="L168" s="1683">
        <f>SUM(L169)</f>
        <v>0</v>
      </c>
      <c r="M168" s="1817">
        <f t="shared" si="52"/>
        <v>4921.74</v>
      </c>
      <c r="N168" s="1635">
        <f>SUM(N169)</f>
        <v>1406.15</v>
      </c>
      <c r="O168" s="1635">
        <f>SUM(O169)</f>
        <v>3515.59</v>
      </c>
      <c r="P168" s="1635">
        <f>SUM(P169)</f>
        <v>0</v>
      </c>
      <c r="Q168" s="1683">
        <f>SUM(Q169)</f>
        <v>0</v>
      </c>
      <c r="R168" s="1687"/>
      <c r="S168" s="1616"/>
      <c r="T168" s="478">
        <f t="shared" si="36"/>
        <v>0</v>
      </c>
      <c r="U168" s="478">
        <f t="shared" si="37"/>
        <v>0</v>
      </c>
      <c r="V168" s="478">
        <f t="shared" si="38"/>
        <v>0</v>
      </c>
    </row>
    <row r="169" spans="1:22" ht="24" x14ac:dyDescent="0.25">
      <c r="A169" s="1605"/>
      <c r="B169" s="1601" t="s">
        <v>889</v>
      </c>
      <c r="C169" s="1146">
        <f t="shared" si="49"/>
        <v>5022.3</v>
      </c>
      <c r="D169" s="1606">
        <v>1506.7</v>
      </c>
      <c r="E169" s="1606">
        <v>3515.6</v>
      </c>
      <c r="F169" s="1602"/>
      <c r="G169" s="1602"/>
      <c r="H169" s="1146">
        <f t="shared" si="50"/>
        <v>5022.3</v>
      </c>
      <c r="I169" s="1606">
        <v>1506.7</v>
      </c>
      <c r="J169" s="1606">
        <v>3515.6</v>
      </c>
      <c r="K169" s="1606"/>
      <c r="L169" s="1607"/>
      <c r="M169" s="1146">
        <f t="shared" si="52"/>
        <v>4921.74</v>
      </c>
      <c r="N169" s="1606">
        <v>1406.15</v>
      </c>
      <c r="O169" s="1606">
        <v>3515.59</v>
      </c>
      <c r="P169" s="1602"/>
      <c r="Q169" s="1603"/>
      <c r="R169" s="1604"/>
      <c r="S169" s="1616"/>
      <c r="T169" s="478">
        <f t="shared" si="36"/>
        <v>0</v>
      </c>
      <c r="U169" s="478">
        <f t="shared" si="37"/>
        <v>0</v>
      </c>
      <c r="V169" s="478">
        <f t="shared" si="38"/>
        <v>0</v>
      </c>
    </row>
    <row r="170" spans="1:22" s="1770" customFormat="1" ht="24" x14ac:dyDescent="0.25">
      <c r="A170" s="1762" t="s">
        <v>545</v>
      </c>
      <c r="B170" s="1763" t="s">
        <v>890</v>
      </c>
      <c r="C170" s="1771">
        <f t="shared" si="49"/>
        <v>430.1</v>
      </c>
      <c r="D170" s="1765">
        <v>30.1</v>
      </c>
      <c r="E170" s="1765">
        <v>400</v>
      </c>
      <c r="F170" s="1765"/>
      <c r="G170" s="1765"/>
      <c r="H170" s="1771">
        <f t="shared" si="50"/>
        <v>430.1</v>
      </c>
      <c r="I170" s="1765">
        <v>30.1</v>
      </c>
      <c r="J170" s="1765">
        <v>400</v>
      </c>
      <c r="K170" s="1765"/>
      <c r="L170" s="1766"/>
      <c r="M170" s="1771">
        <f t="shared" si="52"/>
        <v>430.1</v>
      </c>
      <c r="N170" s="1765">
        <v>30.1</v>
      </c>
      <c r="O170" s="1765">
        <v>400</v>
      </c>
      <c r="P170" s="1765"/>
      <c r="Q170" s="1766"/>
      <c r="R170" s="1767"/>
      <c r="S170" s="1768"/>
      <c r="T170" s="1769"/>
      <c r="U170" s="1769">
        <f t="shared" si="37"/>
        <v>0</v>
      </c>
      <c r="V170" s="1769"/>
    </row>
    <row r="171" spans="1:22" s="1770" customFormat="1" ht="36" x14ac:dyDescent="0.25">
      <c r="A171" s="1762" t="s">
        <v>737</v>
      </c>
      <c r="B171" s="1763" t="s">
        <v>891</v>
      </c>
      <c r="C171" s="1771">
        <f t="shared" si="49"/>
        <v>290.06</v>
      </c>
      <c r="D171" s="1765">
        <v>290.06</v>
      </c>
      <c r="E171" s="1765"/>
      <c r="F171" s="1765"/>
      <c r="G171" s="1765"/>
      <c r="H171" s="1771">
        <f t="shared" si="50"/>
        <v>290.06</v>
      </c>
      <c r="I171" s="1765">
        <v>290.06</v>
      </c>
      <c r="J171" s="1765"/>
      <c r="K171" s="1765"/>
      <c r="L171" s="1766"/>
      <c r="M171" s="1771">
        <f t="shared" si="52"/>
        <v>290.06</v>
      </c>
      <c r="N171" s="1765">
        <v>290.06</v>
      </c>
      <c r="O171" s="1764"/>
      <c r="P171" s="1765"/>
      <c r="Q171" s="1766"/>
      <c r="R171" s="1767"/>
      <c r="S171" s="1768"/>
      <c r="T171" s="1769"/>
      <c r="U171" s="1769"/>
      <c r="V171" s="1769"/>
    </row>
    <row r="172" spans="1:22" ht="15.75" thickBot="1" x14ac:dyDescent="0.3">
      <c r="A172" s="967"/>
      <c r="B172" s="922" t="s">
        <v>102</v>
      </c>
      <c r="C172" s="1818">
        <f>C145+C154+C160+C163+C165+C168+C170+C171</f>
        <v>66382.91</v>
      </c>
      <c r="D172" s="1004">
        <f t="shared" ref="D172:Q172" si="53">D145+D154+D160+D163+D165+D168+D170+D171</f>
        <v>61583.409999999989</v>
      </c>
      <c r="E172" s="1004">
        <f t="shared" si="53"/>
        <v>4799.5</v>
      </c>
      <c r="F172" s="1004">
        <f t="shared" si="53"/>
        <v>0</v>
      </c>
      <c r="G172" s="1004">
        <f t="shared" si="53"/>
        <v>0</v>
      </c>
      <c r="H172" s="1818">
        <f t="shared" si="53"/>
        <v>66382.91</v>
      </c>
      <c r="I172" s="1004">
        <f t="shared" si="53"/>
        <v>61583.409999999989</v>
      </c>
      <c r="J172" s="1004">
        <f t="shared" si="53"/>
        <v>4799.5</v>
      </c>
      <c r="K172" s="1004">
        <f t="shared" si="53"/>
        <v>0</v>
      </c>
      <c r="L172" s="1004">
        <f t="shared" si="53"/>
        <v>0</v>
      </c>
      <c r="M172" s="1818">
        <f t="shared" si="53"/>
        <v>62881.139999999992</v>
      </c>
      <c r="N172" s="1004">
        <f t="shared" si="53"/>
        <v>58081.649999999994</v>
      </c>
      <c r="O172" s="1004">
        <f t="shared" si="53"/>
        <v>4799.49</v>
      </c>
      <c r="P172" s="1004">
        <f t="shared" si="53"/>
        <v>0</v>
      </c>
      <c r="Q172" s="1004">
        <f t="shared" si="53"/>
        <v>0</v>
      </c>
      <c r="R172" s="951">
        <f>M172/C172*100</f>
        <v>94.724892295321169</v>
      </c>
      <c r="S172" s="1616">
        <v>58697.8</v>
      </c>
      <c r="T172" s="478">
        <f t="shared" si="36"/>
        <v>0</v>
      </c>
      <c r="U172" s="478">
        <f t="shared" si="37"/>
        <v>0</v>
      </c>
      <c r="V172" s="478">
        <f t="shared" si="38"/>
        <v>0</v>
      </c>
    </row>
    <row r="173" spans="1:22" ht="30" customHeight="1" x14ac:dyDescent="0.25">
      <c r="A173" s="1840" t="s">
        <v>921</v>
      </c>
      <c r="B173" s="1858"/>
      <c r="C173" s="1858"/>
      <c r="D173" s="1858"/>
      <c r="E173" s="1858"/>
      <c r="F173" s="1858"/>
      <c r="G173" s="1858"/>
      <c r="H173" s="1858"/>
      <c r="I173" s="1858"/>
      <c r="J173" s="1858"/>
      <c r="K173" s="1858"/>
      <c r="L173" s="1858"/>
      <c r="M173" s="1858"/>
      <c r="N173" s="1858"/>
      <c r="O173" s="1858"/>
      <c r="P173" s="1858"/>
      <c r="Q173" s="1858"/>
      <c r="R173" s="1859"/>
      <c r="S173" s="1618" t="s">
        <v>364</v>
      </c>
      <c r="T173" s="478">
        <f t="shared" si="36"/>
        <v>0</v>
      </c>
      <c r="U173" s="478">
        <f t="shared" si="37"/>
        <v>0</v>
      </c>
      <c r="V173" s="478">
        <f t="shared" si="38"/>
        <v>0</v>
      </c>
    </row>
    <row r="174" spans="1:22" ht="23.25" hidden="1" customHeight="1" x14ac:dyDescent="0.25">
      <c r="A174" s="858" t="s">
        <v>34</v>
      </c>
      <c r="B174" s="213" t="s">
        <v>234</v>
      </c>
      <c r="C174" s="1210">
        <f t="shared" ref="C174:C181" si="54">D174+E174+F174</f>
        <v>0</v>
      </c>
      <c r="D174" s="1211">
        <v>0</v>
      </c>
      <c r="E174" s="1211"/>
      <c r="F174" s="1211"/>
      <c r="G174" s="1212"/>
      <c r="H174" s="1210">
        <f t="shared" ref="H174:H181" si="55">I174+J174+K174</f>
        <v>0</v>
      </c>
      <c r="I174" s="1211">
        <v>0</v>
      </c>
      <c r="J174" s="1211"/>
      <c r="K174" s="1211"/>
      <c r="L174" s="1212"/>
      <c r="M174" s="1210">
        <f t="shared" ref="M174:M181" si="56">N174+O174+P174</f>
        <v>0</v>
      </c>
      <c r="N174" s="1211">
        <v>0</v>
      </c>
      <c r="O174" s="1211"/>
      <c r="P174" s="1211"/>
      <c r="Q174" s="1212"/>
      <c r="R174" s="982"/>
      <c r="S174" s="1616"/>
      <c r="T174" s="478">
        <f t="shared" si="36"/>
        <v>0</v>
      </c>
      <c r="U174" s="478">
        <f t="shared" si="37"/>
        <v>0</v>
      </c>
      <c r="V174" s="478">
        <f t="shared" si="38"/>
        <v>0</v>
      </c>
    </row>
    <row r="175" spans="1:22" ht="23.25" hidden="1" customHeight="1" x14ac:dyDescent="0.25">
      <c r="A175" s="858" t="s">
        <v>34</v>
      </c>
      <c r="B175" s="213" t="s">
        <v>235</v>
      </c>
      <c r="C175" s="1210">
        <f t="shared" si="54"/>
        <v>0</v>
      </c>
      <c r="D175" s="1211">
        <v>0</v>
      </c>
      <c r="E175" s="1211"/>
      <c r="F175" s="1211"/>
      <c r="G175" s="1212"/>
      <c r="H175" s="1210">
        <f t="shared" si="55"/>
        <v>0</v>
      </c>
      <c r="I175" s="1211">
        <v>0</v>
      </c>
      <c r="J175" s="1211"/>
      <c r="K175" s="1211"/>
      <c r="L175" s="1212"/>
      <c r="M175" s="1210">
        <f t="shared" si="56"/>
        <v>0</v>
      </c>
      <c r="N175" s="1211">
        <v>0</v>
      </c>
      <c r="O175" s="1211"/>
      <c r="P175" s="1211"/>
      <c r="Q175" s="1212"/>
      <c r="R175" s="982"/>
      <c r="S175" s="1616"/>
      <c r="T175" s="478">
        <f t="shared" si="36"/>
        <v>0</v>
      </c>
      <c r="U175" s="478">
        <f t="shared" si="37"/>
        <v>0</v>
      </c>
      <c r="V175" s="478">
        <f t="shared" si="38"/>
        <v>0</v>
      </c>
    </row>
    <row r="176" spans="1:22" ht="23.25" hidden="1" customHeight="1" x14ac:dyDescent="0.25">
      <c r="A176" s="857" t="s">
        <v>40</v>
      </c>
      <c r="B176" s="213" t="s">
        <v>146</v>
      </c>
      <c r="C176" s="1210">
        <f t="shared" si="54"/>
        <v>0</v>
      </c>
      <c r="D176" s="1211">
        <v>0</v>
      </c>
      <c r="E176" s="1211"/>
      <c r="F176" s="1211"/>
      <c r="G176" s="1212"/>
      <c r="H176" s="1210">
        <f t="shared" si="55"/>
        <v>0</v>
      </c>
      <c r="I176" s="1211">
        <v>0</v>
      </c>
      <c r="J176" s="1211"/>
      <c r="K176" s="1211"/>
      <c r="L176" s="1212"/>
      <c r="M176" s="1210">
        <f t="shared" si="56"/>
        <v>0</v>
      </c>
      <c r="N176" s="1211">
        <v>0</v>
      </c>
      <c r="O176" s="1211"/>
      <c r="P176" s="1211"/>
      <c r="Q176" s="1212"/>
      <c r="R176" s="983"/>
      <c r="S176" s="1616"/>
      <c r="T176" s="478">
        <f t="shared" si="36"/>
        <v>0</v>
      </c>
      <c r="U176" s="478">
        <f t="shared" si="37"/>
        <v>0</v>
      </c>
      <c r="V176" s="478">
        <f t="shared" si="38"/>
        <v>0</v>
      </c>
    </row>
    <row r="177" spans="1:22" ht="23.25" hidden="1" customHeight="1" x14ac:dyDescent="0.25">
      <c r="A177" s="857" t="s">
        <v>40</v>
      </c>
      <c r="B177" s="213" t="s">
        <v>236</v>
      </c>
      <c r="C177" s="1210">
        <f t="shared" si="54"/>
        <v>0</v>
      </c>
      <c r="D177" s="1211">
        <v>0</v>
      </c>
      <c r="E177" s="1211"/>
      <c r="F177" s="1211"/>
      <c r="G177" s="1212"/>
      <c r="H177" s="1210">
        <f t="shared" si="55"/>
        <v>0</v>
      </c>
      <c r="I177" s="1211">
        <v>0</v>
      </c>
      <c r="J177" s="1211"/>
      <c r="K177" s="1211"/>
      <c r="L177" s="1212"/>
      <c r="M177" s="1210">
        <f t="shared" si="56"/>
        <v>0</v>
      </c>
      <c r="N177" s="1211">
        <v>0</v>
      </c>
      <c r="O177" s="1211"/>
      <c r="P177" s="1211"/>
      <c r="Q177" s="1212"/>
      <c r="R177" s="983"/>
      <c r="S177" s="1616"/>
      <c r="T177" s="478">
        <f t="shared" si="36"/>
        <v>0</v>
      </c>
      <c r="U177" s="478">
        <f t="shared" si="37"/>
        <v>0</v>
      </c>
      <c r="V177" s="478">
        <f t="shared" si="38"/>
        <v>0</v>
      </c>
    </row>
    <row r="178" spans="1:22" ht="23.25" hidden="1" customHeight="1" x14ac:dyDescent="0.25">
      <c r="A178" s="860" t="s">
        <v>35</v>
      </c>
      <c r="B178" s="213" t="s">
        <v>147</v>
      </c>
      <c r="C178" s="1210">
        <f t="shared" si="54"/>
        <v>0</v>
      </c>
      <c r="D178" s="1211">
        <v>0</v>
      </c>
      <c r="E178" s="1211"/>
      <c r="F178" s="1211"/>
      <c r="G178" s="1212"/>
      <c r="H178" s="1210">
        <f t="shared" si="55"/>
        <v>0</v>
      </c>
      <c r="I178" s="1211">
        <v>0</v>
      </c>
      <c r="J178" s="1211"/>
      <c r="K178" s="1211"/>
      <c r="L178" s="1212"/>
      <c r="M178" s="1210">
        <f t="shared" si="56"/>
        <v>0</v>
      </c>
      <c r="N178" s="1211">
        <v>0</v>
      </c>
      <c r="O178" s="1211"/>
      <c r="P178" s="1211"/>
      <c r="Q178" s="1212"/>
      <c r="R178" s="983"/>
      <c r="S178" s="1616"/>
      <c r="T178" s="478">
        <f t="shared" si="36"/>
        <v>0</v>
      </c>
      <c r="U178" s="478">
        <f t="shared" si="37"/>
        <v>0</v>
      </c>
      <c r="V178" s="478">
        <f t="shared" si="38"/>
        <v>0</v>
      </c>
    </row>
    <row r="179" spans="1:22" ht="31.5" hidden="1" customHeight="1" x14ac:dyDescent="0.25">
      <c r="A179" s="860" t="s">
        <v>35</v>
      </c>
      <c r="B179" s="213" t="s">
        <v>237</v>
      </c>
      <c r="C179" s="1210">
        <f t="shared" si="54"/>
        <v>0</v>
      </c>
      <c r="D179" s="1211">
        <v>0</v>
      </c>
      <c r="E179" s="1211"/>
      <c r="F179" s="1211"/>
      <c r="G179" s="1212"/>
      <c r="H179" s="1210">
        <f t="shared" si="55"/>
        <v>0</v>
      </c>
      <c r="I179" s="1211">
        <v>0</v>
      </c>
      <c r="J179" s="1211"/>
      <c r="K179" s="1211"/>
      <c r="L179" s="1212"/>
      <c r="M179" s="1210">
        <f t="shared" si="56"/>
        <v>0</v>
      </c>
      <c r="N179" s="1211">
        <v>0</v>
      </c>
      <c r="O179" s="1211"/>
      <c r="P179" s="1211"/>
      <c r="Q179" s="1212"/>
      <c r="R179" s="983"/>
      <c r="S179" s="1616"/>
      <c r="T179" s="478">
        <f t="shared" si="36"/>
        <v>0</v>
      </c>
      <c r="U179" s="478">
        <f t="shared" si="37"/>
        <v>0</v>
      </c>
      <c r="V179" s="478">
        <f t="shared" si="38"/>
        <v>0</v>
      </c>
    </row>
    <row r="180" spans="1:22" ht="63.75" hidden="1" customHeight="1" x14ac:dyDescent="0.25">
      <c r="A180" s="860" t="s">
        <v>50</v>
      </c>
      <c r="B180" s="213" t="s">
        <v>148</v>
      </c>
      <c r="C180" s="1210">
        <f t="shared" si="54"/>
        <v>0</v>
      </c>
      <c r="D180" s="1211">
        <v>0</v>
      </c>
      <c r="E180" s="1211"/>
      <c r="F180" s="1211"/>
      <c r="G180" s="1212"/>
      <c r="H180" s="1210">
        <f t="shared" si="55"/>
        <v>0</v>
      </c>
      <c r="I180" s="1211">
        <v>0</v>
      </c>
      <c r="J180" s="1211"/>
      <c r="K180" s="1211"/>
      <c r="L180" s="1212"/>
      <c r="M180" s="1210">
        <f t="shared" si="56"/>
        <v>0</v>
      </c>
      <c r="N180" s="1211">
        <v>0</v>
      </c>
      <c r="O180" s="1211"/>
      <c r="P180" s="1211"/>
      <c r="Q180" s="1212"/>
      <c r="R180" s="983"/>
      <c r="S180" s="1616"/>
      <c r="T180" s="478">
        <f t="shared" si="36"/>
        <v>0</v>
      </c>
      <c r="U180" s="478">
        <f t="shared" si="37"/>
        <v>0</v>
      </c>
      <c r="V180" s="478">
        <f t="shared" si="38"/>
        <v>0</v>
      </c>
    </row>
    <row r="181" spans="1:22" ht="29.25" hidden="1" customHeight="1" x14ac:dyDescent="0.25">
      <c r="A181" s="860" t="s">
        <v>50</v>
      </c>
      <c r="B181" s="213" t="s">
        <v>238</v>
      </c>
      <c r="C181" s="1210">
        <f t="shared" si="54"/>
        <v>0</v>
      </c>
      <c r="D181" s="1211">
        <v>0</v>
      </c>
      <c r="E181" s="1211"/>
      <c r="F181" s="1211"/>
      <c r="G181" s="1212"/>
      <c r="H181" s="1210">
        <f t="shared" si="55"/>
        <v>0</v>
      </c>
      <c r="I181" s="1211">
        <v>0</v>
      </c>
      <c r="J181" s="1211"/>
      <c r="K181" s="1211"/>
      <c r="L181" s="1212"/>
      <c r="M181" s="1210">
        <f t="shared" si="56"/>
        <v>0</v>
      </c>
      <c r="N181" s="1211">
        <v>0</v>
      </c>
      <c r="O181" s="1211"/>
      <c r="P181" s="1211"/>
      <c r="Q181" s="1212"/>
      <c r="R181" s="983"/>
      <c r="S181" s="1616"/>
      <c r="T181" s="478">
        <f t="shared" si="36"/>
        <v>0</v>
      </c>
      <c r="U181" s="478">
        <f t="shared" si="37"/>
        <v>0</v>
      </c>
      <c r="V181" s="478">
        <f t="shared" si="38"/>
        <v>0</v>
      </c>
    </row>
    <row r="182" spans="1:22" ht="39" customHeight="1" x14ac:dyDescent="0.25">
      <c r="A182" s="1504" t="s">
        <v>167</v>
      </c>
      <c r="B182" s="1420" t="s">
        <v>419</v>
      </c>
      <c r="C182" s="1447">
        <f t="shared" ref="C182:C189" si="57">SUM(D182:G182)</f>
        <v>73278.34</v>
      </c>
      <c r="D182" s="1434">
        <v>73278.34</v>
      </c>
      <c r="E182" s="1434">
        <v>0</v>
      </c>
      <c r="F182" s="1434">
        <v>0</v>
      </c>
      <c r="G182" s="1435">
        <v>0</v>
      </c>
      <c r="H182" s="1447">
        <f t="shared" ref="H182:H197" si="58">SUM(I182:L182)</f>
        <v>73278.34</v>
      </c>
      <c r="I182" s="1434">
        <v>73278.34</v>
      </c>
      <c r="J182" s="1434">
        <v>0</v>
      </c>
      <c r="K182" s="1434">
        <v>0</v>
      </c>
      <c r="L182" s="1435">
        <v>0</v>
      </c>
      <c r="M182" s="1819">
        <f t="shared" ref="M182:M197" si="59">SUM(N182:Q182)</f>
        <v>72894.06</v>
      </c>
      <c r="N182" s="1434">
        <v>72894.06</v>
      </c>
      <c r="O182" s="1434">
        <v>0</v>
      </c>
      <c r="P182" s="1434">
        <v>0</v>
      </c>
      <c r="Q182" s="1435">
        <v>0</v>
      </c>
      <c r="R182" s="983"/>
      <c r="S182" s="1616"/>
      <c r="T182" s="478">
        <f t="shared" si="36"/>
        <v>0</v>
      </c>
      <c r="U182" s="478">
        <f t="shared" si="37"/>
        <v>0</v>
      </c>
      <c r="V182" s="478">
        <f t="shared" si="38"/>
        <v>0</v>
      </c>
    </row>
    <row r="183" spans="1:22" ht="24" x14ac:dyDescent="0.25">
      <c r="A183" s="1504" t="s">
        <v>168</v>
      </c>
      <c r="B183" s="1420" t="s">
        <v>774</v>
      </c>
      <c r="C183" s="1819">
        <f t="shared" si="57"/>
        <v>1469.54</v>
      </c>
      <c r="D183" s="1506">
        <f>D184+D185+D186+D187</f>
        <v>1469.54</v>
      </c>
      <c r="E183" s="1434">
        <f>E184+E185+E186</f>
        <v>0</v>
      </c>
      <c r="F183" s="1434">
        <f>F184+F185+F186</f>
        <v>0</v>
      </c>
      <c r="G183" s="1434">
        <f>G184+G185+G186</f>
        <v>0</v>
      </c>
      <c r="H183" s="1819">
        <f t="shared" si="58"/>
        <v>1469.54</v>
      </c>
      <c r="I183" s="1434">
        <f>I184+I185+I186+I187</f>
        <v>1469.54</v>
      </c>
      <c r="J183" s="1434">
        <f>J184+J185+J186</f>
        <v>0</v>
      </c>
      <c r="K183" s="1434">
        <f>K184+K185+K186</f>
        <v>0</v>
      </c>
      <c r="L183" s="1434">
        <f>L184+L185+L186</f>
        <v>0</v>
      </c>
      <c r="M183" s="1819">
        <f t="shared" si="59"/>
        <v>1469.54</v>
      </c>
      <c r="N183" s="1434">
        <f>N184+N185+N186+N187</f>
        <v>1469.54</v>
      </c>
      <c r="O183" s="1434">
        <f>O184+O185+O186</f>
        <v>0</v>
      </c>
      <c r="P183" s="1434">
        <f>P184+P185+P186</f>
        <v>0</v>
      </c>
      <c r="Q183" s="1434">
        <f>Q184+Q185+Q186</f>
        <v>0</v>
      </c>
      <c r="R183" s="983"/>
      <c r="S183" s="1616"/>
      <c r="T183" s="478">
        <f t="shared" si="36"/>
        <v>0</v>
      </c>
      <c r="U183" s="478">
        <f t="shared" si="37"/>
        <v>0</v>
      </c>
      <c r="V183" s="478">
        <f t="shared" si="38"/>
        <v>0</v>
      </c>
    </row>
    <row r="184" spans="1:22" ht="36" x14ac:dyDescent="0.25">
      <c r="A184" s="151" t="s">
        <v>34</v>
      </c>
      <c r="B184" s="213" t="s">
        <v>775</v>
      </c>
      <c r="C184" s="1217">
        <f t="shared" si="57"/>
        <v>876.8</v>
      </c>
      <c r="D184" s="1211">
        <v>876.8</v>
      </c>
      <c r="E184" s="1211"/>
      <c r="F184" s="1211"/>
      <c r="G184" s="1212"/>
      <c r="H184" s="1210">
        <f t="shared" si="58"/>
        <v>876.8</v>
      </c>
      <c r="I184" s="1211">
        <v>876.8</v>
      </c>
      <c r="J184" s="1211"/>
      <c r="K184" s="1211"/>
      <c r="L184" s="1212"/>
      <c r="M184" s="1345">
        <f t="shared" si="59"/>
        <v>876.8</v>
      </c>
      <c r="N184" s="1811">
        <v>876.8</v>
      </c>
      <c r="O184" s="1344"/>
      <c r="P184" s="1211"/>
      <c r="Q184" s="1212"/>
      <c r="R184" s="983"/>
      <c r="S184" s="1616"/>
      <c r="T184" s="478">
        <f t="shared" si="36"/>
        <v>0</v>
      </c>
      <c r="U184" s="478">
        <f t="shared" si="37"/>
        <v>0</v>
      </c>
      <c r="V184" s="478">
        <f t="shared" si="38"/>
        <v>0</v>
      </c>
    </row>
    <row r="185" spans="1:22" ht="24" x14ac:dyDescent="0.25">
      <c r="A185" s="151" t="s">
        <v>115</v>
      </c>
      <c r="B185" s="213" t="s">
        <v>776</v>
      </c>
      <c r="C185" s="1217">
        <f t="shared" si="57"/>
        <v>547.44000000000005</v>
      </c>
      <c r="D185" s="1211">
        <v>547.44000000000005</v>
      </c>
      <c r="E185" s="1211"/>
      <c r="F185" s="1211"/>
      <c r="G185" s="1212"/>
      <c r="H185" s="1210">
        <f t="shared" si="58"/>
        <v>547.44000000000005</v>
      </c>
      <c r="I185" s="1211">
        <v>547.44000000000005</v>
      </c>
      <c r="J185" s="1211"/>
      <c r="K185" s="1211"/>
      <c r="L185" s="1212"/>
      <c r="M185" s="1345">
        <f t="shared" si="59"/>
        <v>547.44000000000005</v>
      </c>
      <c r="N185" s="1211">
        <v>547.44000000000005</v>
      </c>
      <c r="O185" s="1344"/>
      <c r="P185" s="1211"/>
      <c r="Q185" s="1212"/>
      <c r="R185" s="983"/>
      <c r="S185" s="1616"/>
      <c r="T185" s="478">
        <f t="shared" si="36"/>
        <v>0</v>
      </c>
      <c r="U185" s="478">
        <f t="shared" si="37"/>
        <v>0</v>
      </c>
      <c r="V185" s="478">
        <f t="shared" si="38"/>
        <v>0</v>
      </c>
    </row>
    <row r="186" spans="1:22" ht="24" x14ac:dyDescent="0.25">
      <c r="A186" s="151" t="s">
        <v>116</v>
      </c>
      <c r="B186" s="213" t="s">
        <v>817</v>
      </c>
      <c r="C186" s="1217">
        <f t="shared" si="57"/>
        <v>45</v>
      </c>
      <c r="D186" s="1211">
        <v>45</v>
      </c>
      <c r="E186" s="1211"/>
      <c r="F186" s="1211"/>
      <c r="G186" s="1212"/>
      <c r="H186" s="1210">
        <f t="shared" si="58"/>
        <v>45</v>
      </c>
      <c r="I186" s="1211">
        <v>45</v>
      </c>
      <c r="J186" s="1211"/>
      <c r="K186" s="1211"/>
      <c r="L186" s="1212"/>
      <c r="M186" s="1345">
        <f t="shared" si="59"/>
        <v>45</v>
      </c>
      <c r="N186" s="1211">
        <v>45</v>
      </c>
      <c r="O186" s="1211"/>
      <c r="P186" s="1211"/>
      <c r="Q186" s="1212"/>
      <c r="R186" s="983"/>
      <c r="S186" s="1616"/>
      <c r="T186" s="478">
        <f t="shared" si="36"/>
        <v>0</v>
      </c>
      <c r="U186" s="478">
        <f t="shared" si="37"/>
        <v>0</v>
      </c>
      <c r="V186" s="478">
        <f t="shared" si="38"/>
        <v>0</v>
      </c>
    </row>
    <row r="187" spans="1:22" ht="36" x14ac:dyDescent="0.25">
      <c r="A187" s="151" t="s">
        <v>117</v>
      </c>
      <c r="B187" s="213" t="s">
        <v>631</v>
      </c>
      <c r="C187" s="1217">
        <f t="shared" si="57"/>
        <v>0.3</v>
      </c>
      <c r="D187" s="1211">
        <v>0.3</v>
      </c>
      <c r="E187" s="1211"/>
      <c r="F187" s="1211"/>
      <c r="G187" s="1772"/>
      <c r="H187" s="1210">
        <f t="shared" si="58"/>
        <v>0.3</v>
      </c>
      <c r="I187" s="1211">
        <v>0.3</v>
      </c>
      <c r="J187" s="1211"/>
      <c r="K187" s="1211"/>
      <c r="L187" s="1772"/>
      <c r="M187" s="1345">
        <f t="shared" si="59"/>
        <v>0.3</v>
      </c>
      <c r="N187" s="1211">
        <v>0.3</v>
      </c>
      <c r="O187" s="1211"/>
      <c r="P187" s="1211"/>
      <c r="Q187" s="1772"/>
      <c r="R187" s="983"/>
      <c r="S187" s="1616"/>
      <c r="T187" s="478"/>
      <c r="U187" s="478">
        <f t="shared" si="37"/>
        <v>0</v>
      </c>
      <c r="V187" s="478"/>
    </row>
    <row r="188" spans="1:22" ht="24" x14ac:dyDescent="0.25">
      <c r="A188" s="46" t="s">
        <v>394</v>
      </c>
      <c r="B188" s="1503" t="s">
        <v>635</v>
      </c>
      <c r="C188" s="1819">
        <f t="shared" si="57"/>
        <v>1184.76</v>
      </c>
      <c r="D188" s="1434">
        <f>D189+D190+D191</f>
        <v>1184.76</v>
      </c>
      <c r="E188" s="1434">
        <f>E189+E190</f>
        <v>0</v>
      </c>
      <c r="F188" s="1434">
        <f>F189+F190</f>
        <v>0</v>
      </c>
      <c r="G188" s="1434">
        <f>G189+G190</f>
        <v>0</v>
      </c>
      <c r="H188" s="1819">
        <f>SUM(I188:L188)</f>
        <v>1184.76</v>
      </c>
      <c r="I188" s="1434">
        <f>I189+I190+I191</f>
        <v>1184.76</v>
      </c>
      <c r="J188" s="1434">
        <f>J189+J190</f>
        <v>0</v>
      </c>
      <c r="K188" s="1434">
        <f>K189+K190</f>
        <v>0</v>
      </c>
      <c r="L188" s="1434">
        <f>L189+L190</f>
        <v>0</v>
      </c>
      <c r="M188" s="1819">
        <f>SUM(N188:Q188)</f>
        <v>1184.76</v>
      </c>
      <c r="N188" s="1434">
        <f>N189+N190+N191</f>
        <v>1184.76</v>
      </c>
      <c r="O188" s="1434">
        <f>O189+O190</f>
        <v>0</v>
      </c>
      <c r="P188" s="1434">
        <f>P189+P190</f>
        <v>0</v>
      </c>
      <c r="Q188" s="1434">
        <f>Q189+Q190</f>
        <v>0</v>
      </c>
      <c r="R188" s="984"/>
      <c r="S188" s="1616"/>
      <c r="T188" s="478">
        <f t="shared" si="36"/>
        <v>0</v>
      </c>
      <c r="U188" s="478">
        <f t="shared" si="37"/>
        <v>0</v>
      </c>
      <c r="V188" s="478">
        <f t="shared" si="38"/>
        <v>0</v>
      </c>
    </row>
    <row r="189" spans="1:22" ht="24.75" x14ac:dyDescent="0.25">
      <c r="A189" s="151" t="s">
        <v>40</v>
      </c>
      <c r="B189" s="54" t="s">
        <v>122</v>
      </c>
      <c r="C189" s="1217">
        <f t="shared" si="57"/>
        <v>0</v>
      </c>
      <c r="D189" s="1211">
        <v>0</v>
      </c>
      <c r="E189" s="1211"/>
      <c r="F189" s="1211"/>
      <c r="G189" s="1212"/>
      <c r="H189" s="1217">
        <f>SUM(I189:L189)</f>
        <v>0</v>
      </c>
      <c r="I189" s="1211"/>
      <c r="J189" s="1211"/>
      <c r="K189" s="1211"/>
      <c r="L189" s="1212"/>
      <c r="M189" s="1217">
        <f>SUM(N189:Q189)</f>
        <v>0</v>
      </c>
      <c r="N189" s="1211">
        <v>0</v>
      </c>
      <c r="O189" s="1211"/>
      <c r="P189" s="1211"/>
      <c r="Q189" s="1212"/>
      <c r="R189" s="984"/>
      <c r="S189" s="1616"/>
      <c r="T189" s="478">
        <f t="shared" si="36"/>
        <v>0</v>
      </c>
      <c r="U189" s="478">
        <f t="shared" si="37"/>
        <v>0</v>
      </c>
      <c r="V189" s="478">
        <f t="shared" si="38"/>
        <v>0</v>
      </c>
    </row>
    <row r="190" spans="1:22" ht="39.75" customHeight="1" x14ac:dyDescent="0.25">
      <c r="A190" s="1547" t="s">
        <v>35</v>
      </c>
      <c r="B190" s="213" t="s">
        <v>818</v>
      </c>
      <c r="C190" s="980">
        <f t="shared" ref="C190:C197" si="60">SUM(D190:G190)</f>
        <v>980.71</v>
      </c>
      <c r="D190" s="755">
        <v>980.71</v>
      </c>
      <c r="E190" s="755"/>
      <c r="F190" s="755"/>
      <c r="G190" s="859"/>
      <c r="H190" s="980">
        <f t="shared" ref="H190:H195" si="61">SUM(I190:L190)</f>
        <v>980.71</v>
      </c>
      <c r="I190" s="755">
        <v>980.71</v>
      </c>
      <c r="J190" s="755"/>
      <c r="K190" s="755"/>
      <c r="L190" s="859"/>
      <c r="M190" s="980">
        <f t="shared" ref="M190:M195" si="62">SUM(N190:Q190)</f>
        <v>980.71</v>
      </c>
      <c r="N190" s="755">
        <v>980.71</v>
      </c>
      <c r="O190" s="755"/>
      <c r="P190" s="755"/>
      <c r="Q190" s="859"/>
      <c r="R190" s="984"/>
      <c r="S190" s="1616"/>
      <c r="T190" s="478">
        <f t="shared" si="36"/>
        <v>0</v>
      </c>
      <c r="U190" s="478">
        <f t="shared" si="37"/>
        <v>0</v>
      </c>
      <c r="V190" s="478">
        <f t="shared" si="38"/>
        <v>0</v>
      </c>
    </row>
    <row r="191" spans="1:22" ht="39.75" customHeight="1" x14ac:dyDescent="0.25">
      <c r="A191" s="1547" t="s">
        <v>41</v>
      </c>
      <c r="B191" s="213" t="s">
        <v>892</v>
      </c>
      <c r="C191" s="980">
        <f t="shared" si="60"/>
        <v>204.05</v>
      </c>
      <c r="D191" s="755">
        <v>204.05</v>
      </c>
      <c r="E191" s="755"/>
      <c r="F191" s="755"/>
      <c r="G191" s="1773"/>
      <c r="H191" s="980">
        <f t="shared" si="61"/>
        <v>204.05</v>
      </c>
      <c r="I191" s="755">
        <v>204.05</v>
      </c>
      <c r="J191" s="755"/>
      <c r="K191" s="755"/>
      <c r="L191" s="1773"/>
      <c r="M191" s="980">
        <f t="shared" si="62"/>
        <v>204.05</v>
      </c>
      <c r="N191" s="755">
        <v>204.05</v>
      </c>
      <c r="O191" s="755"/>
      <c r="P191" s="755"/>
      <c r="Q191" s="1773"/>
      <c r="R191" s="984"/>
      <c r="S191" s="1616"/>
      <c r="T191" s="478"/>
      <c r="U191" s="478">
        <f t="shared" si="37"/>
        <v>0</v>
      </c>
      <c r="V191" s="478"/>
    </row>
    <row r="192" spans="1:22" ht="39" customHeight="1" x14ac:dyDescent="0.25">
      <c r="A192" s="1504">
        <v>4</v>
      </c>
      <c r="B192" s="1505" t="s">
        <v>539</v>
      </c>
      <c r="C192" s="1819">
        <f t="shared" si="60"/>
        <v>3086.4</v>
      </c>
      <c r="D192" s="1434">
        <f>SUM(D193:D195)</f>
        <v>0</v>
      </c>
      <c r="E192" s="1434">
        <f>SUM(E193:E195)</f>
        <v>3086.4</v>
      </c>
      <c r="F192" s="1434">
        <f>SUM(F193:F195)</f>
        <v>0</v>
      </c>
      <c r="G192" s="1434">
        <f>SUM(G193:G195)</f>
        <v>0</v>
      </c>
      <c r="H192" s="1819">
        <f t="shared" si="61"/>
        <v>3086.4</v>
      </c>
      <c r="I192" s="1434">
        <f>SUM(I193:I195)</f>
        <v>0</v>
      </c>
      <c r="J192" s="1434">
        <f>SUM(J193:J195)</f>
        <v>3086.4</v>
      </c>
      <c r="K192" s="1434">
        <f>SUM(K193:K195)</f>
        <v>0</v>
      </c>
      <c r="L192" s="1434">
        <f>SUM(L193:L195)</f>
        <v>0</v>
      </c>
      <c r="M192" s="1819">
        <f t="shared" si="62"/>
        <v>2716.92</v>
      </c>
      <c r="N192" s="1434">
        <f>SUM(N193:N195)</f>
        <v>0</v>
      </c>
      <c r="O192" s="1434">
        <f>SUM(O193:O195)</f>
        <v>2716.92</v>
      </c>
      <c r="P192" s="1434">
        <f>SUM(P193:P195)</f>
        <v>0</v>
      </c>
      <c r="Q192" s="1434">
        <f>SUM(Q193:Q195)</f>
        <v>0</v>
      </c>
      <c r="R192" s="1297">
        <f>M192/C192*100</f>
        <v>88.02877138413686</v>
      </c>
      <c r="S192" s="1616"/>
      <c r="T192" s="478">
        <f t="shared" si="36"/>
        <v>0</v>
      </c>
      <c r="U192" s="478">
        <f t="shared" si="37"/>
        <v>0</v>
      </c>
      <c r="V192" s="478">
        <f t="shared" si="38"/>
        <v>0</v>
      </c>
    </row>
    <row r="193" spans="1:22" ht="105" customHeight="1" x14ac:dyDescent="0.25">
      <c r="A193" s="151" t="s">
        <v>50</v>
      </c>
      <c r="B193" s="209" t="s">
        <v>780</v>
      </c>
      <c r="C193" s="1217">
        <f t="shared" si="60"/>
        <v>2631.2</v>
      </c>
      <c r="D193" s="1211"/>
      <c r="E193" s="1212">
        <v>2631.2</v>
      </c>
      <c r="F193" s="1211"/>
      <c r="G193" s="1212"/>
      <c r="H193" s="1217">
        <f t="shared" si="61"/>
        <v>2631.2</v>
      </c>
      <c r="I193" s="1211"/>
      <c r="J193" s="1212">
        <v>2631.2</v>
      </c>
      <c r="K193" s="1211"/>
      <c r="L193" s="1212"/>
      <c r="M193" s="1217">
        <f t="shared" si="62"/>
        <v>2309.81</v>
      </c>
      <c r="N193" s="1211"/>
      <c r="O193" s="1211">
        <v>2309.81</v>
      </c>
      <c r="P193" s="1211"/>
      <c r="Q193" s="1212"/>
      <c r="R193" s="984"/>
      <c r="S193" s="1616"/>
      <c r="T193" s="478">
        <f t="shared" si="36"/>
        <v>0</v>
      </c>
      <c r="U193" s="478">
        <f t="shared" si="37"/>
        <v>0</v>
      </c>
      <c r="V193" s="478">
        <f t="shared" si="38"/>
        <v>0</v>
      </c>
    </row>
    <row r="194" spans="1:22" ht="60.75" customHeight="1" x14ac:dyDescent="0.25">
      <c r="A194" s="151" t="s">
        <v>51</v>
      </c>
      <c r="B194" s="1507" t="s">
        <v>894</v>
      </c>
      <c r="C194" s="1217">
        <f t="shared" si="60"/>
        <v>272.3</v>
      </c>
      <c r="D194" s="1211"/>
      <c r="E194" s="1212">
        <v>272.3</v>
      </c>
      <c r="F194" s="1211"/>
      <c r="G194" s="1212"/>
      <c r="H194" s="1217">
        <f t="shared" si="61"/>
        <v>272.3</v>
      </c>
      <c r="I194" s="1211"/>
      <c r="J194" s="1212">
        <v>272.3</v>
      </c>
      <c r="K194" s="1211"/>
      <c r="L194" s="1212"/>
      <c r="M194" s="1217">
        <f t="shared" si="62"/>
        <v>262.58</v>
      </c>
      <c r="N194" s="1211"/>
      <c r="O194" s="1211">
        <v>262.58</v>
      </c>
      <c r="P194" s="1211"/>
      <c r="Q194" s="1212"/>
      <c r="R194" s="984"/>
      <c r="S194" s="1616"/>
      <c r="T194" s="478">
        <f t="shared" ref="T194:T258" si="63">C194-H194</f>
        <v>0</v>
      </c>
      <c r="U194" s="478">
        <f t="shared" ref="U194:U258" si="64">D194-I194</f>
        <v>0</v>
      </c>
      <c r="V194" s="478">
        <f t="shared" ref="V194:V258" si="65">E194-J194</f>
        <v>0</v>
      </c>
    </row>
    <row r="195" spans="1:22" ht="94.5" customHeight="1" x14ac:dyDescent="0.25">
      <c r="A195" s="151" t="s">
        <v>52</v>
      </c>
      <c r="B195" s="1774" t="s">
        <v>893</v>
      </c>
      <c r="C195" s="1217">
        <f t="shared" si="60"/>
        <v>182.9</v>
      </c>
      <c r="D195" s="1211"/>
      <c r="E195" s="1212">
        <v>182.9</v>
      </c>
      <c r="F195" s="1211"/>
      <c r="G195" s="1212"/>
      <c r="H195" s="1217">
        <f t="shared" si="61"/>
        <v>182.9</v>
      </c>
      <c r="I195" s="1211"/>
      <c r="J195" s="1212">
        <v>182.9</v>
      </c>
      <c r="K195" s="1211"/>
      <c r="L195" s="1212"/>
      <c r="M195" s="1217">
        <f t="shared" si="62"/>
        <v>144.53</v>
      </c>
      <c r="N195" s="1211"/>
      <c r="O195" s="1211">
        <v>144.53</v>
      </c>
      <c r="P195" s="1211"/>
      <c r="Q195" s="1212"/>
      <c r="R195" s="984"/>
      <c r="S195" s="1616"/>
      <c r="T195" s="478">
        <f t="shared" si="63"/>
        <v>0</v>
      </c>
      <c r="U195" s="478">
        <f t="shared" si="64"/>
        <v>0</v>
      </c>
      <c r="V195" s="478">
        <f t="shared" si="65"/>
        <v>0</v>
      </c>
    </row>
    <row r="196" spans="1:22" ht="24" x14ac:dyDescent="0.25">
      <c r="A196" s="1504" t="s">
        <v>455</v>
      </c>
      <c r="B196" s="1503" t="s">
        <v>781</v>
      </c>
      <c r="C196" s="1819">
        <f>SUM(D196:G196)</f>
        <v>310.75</v>
      </c>
      <c r="D196" s="1434">
        <v>310.75</v>
      </c>
      <c r="E196" s="1506"/>
      <c r="F196" s="1434">
        <v>0</v>
      </c>
      <c r="G196" s="1435">
        <v>0</v>
      </c>
      <c r="H196" s="1819">
        <f t="shared" si="58"/>
        <v>310.75</v>
      </c>
      <c r="I196" s="1434">
        <v>310.75</v>
      </c>
      <c r="J196" s="1506"/>
      <c r="K196" s="1434">
        <v>0</v>
      </c>
      <c r="L196" s="1435">
        <v>0</v>
      </c>
      <c r="M196" s="1819">
        <f t="shared" si="59"/>
        <v>310.75</v>
      </c>
      <c r="N196" s="1434">
        <v>310.75</v>
      </c>
      <c r="O196" s="1506"/>
      <c r="P196" s="1434">
        <v>0</v>
      </c>
      <c r="Q196" s="1435">
        <v>0</v>
      </c>
      <c r="R196" s="1510"/>
      <c r="S196" s="1616"/>
      <c r="T196" s="478">
        <f t="shared" si="63"/>
        <v>0</v>
      </c>
      <c r="U196" s="478">
        <f t="shared" si="64"/>
        <v>0</v>
      </c>
      <c r="V196" s="478">
        <f t="shared" si="65"/>
        <v>0</v>
      </c>
    </row>
    <row r="197" spans="1:22" x14ac:dyDescent="0.25">
      <c r="A197" s="1504" t="s">
        <v>543</v>
      </c>
      <c r="B197" s="1433" t="s">
        <v>420</v>
      </c>
      <c r="C197" s="1819">
        <f t="shared" si="60"/>
        <v>60.5</v>
      </c>
      <c r="D197" s="1434">
        <v>3.5</v>
      </c>
      <c r="E197" s="1434">
        <v>57</v>
      </c>
      <c r="F197" s="1434">
        <v>0</v>
      </c>
      <c r="G197" s="1435"/>
      <c r="H197" s="1447">
        <f t="shared" si="58"/>
        <v>60.5</v>
      </c>
      <c r="I197" s="1434">
        <v>3.5</v>
      </c>
      <c r="J197" s="1434">
        <v>57</v>
      </c>
      <c r="K197" s="1434">
        <v>0</v>
      </c>
      <c r="L197" s="1435">
        <v>0</v>
      </c>
      <c r="M197" s="1819">
        <f t="shared" si="59"/>
        <v>60.5</v>
      </c>
      <c r="N197" s="1434">
        <v>3.5</v>
      </c>
      <c r="O197" s="1434">
        <v>57</v>
      </c>
      <c r="P197" s="1434">
        <v>0</v>
      </c>
      <c r="Q197" s="1435">
        <v>0</v>
      </c>
      <c r="R197" s="1521"/>
      <c r="S197" s="1616"/>
      <c r="T197" s="478">
        <f t="shared" si="63"/>
        <v>0</v>
      </c>
      <c r="U197" s="478">
        <f t="shared" si="64"/>
        <v>0</v>
      </c>
      <c r="V197" s="478">
        <f t="shared" si="65"/>
        <v>0</v>
      </c>
    </row>
    <row r="198" spans="1:22" ht="36" x14ac:dyDescent="0.25">
      <c r="A198" s="1550" t="s">
        <v>544</v>
      </c>
      <c r="B198" s="1509" t="s">
        <v>819</v>
      </c>
      <c r="C198" s="1455">
        <f>SUM(D198:G198)</f>
        <v>0</v>
      </c>
      <c r="D198" s="1513"/>
      <c r="E198" s="1514"/>
      <c r="F198" s="1514">
        <v>0</v>
      </c>
      <c r="G198" s="1515"/>
      <c r="H198" s="1455">
        <f>SUM(I198:L198)</f>
        <v>0</v>
      </c>
      <c r="I198" s="1513"/>
      <c r="J198" s="1514"/>
      <c r="K198" s="1514">
        <v>0</v>
      </c>
      <c r="L198" s="1515"/>
      <c r="M198" s="1455">
        <f>SUM(N198:Q198)</f>
        <v>0</v>
      </c>
      <c r="N198" s="1513"/>
      <c r="O198" s="1514"/>
      <c r="P198" s="1514">
        <v>0</v>
      </c>
      <c r="Q198" s="1515"/>
      <c r="R198" s="985"/>
      <c r="S198" s="1616"/>
      <c r="T198" s="478">
        <f t="shared" si="63"/>
        <v>0</v>
      </c>
      <c r="U198" s="478">
        <f t="shared" si="64"/>
        <v>0</v>
      </c>
      <c r="V198" s="478">
        <f t="shared" si="65"/>
        <v>0</v>
      </c>
    </row>
    <row r="199" spans="1:22" ht="36.75" customHeight="1" x14ac:dyDescent="0.25">
      <c r="A199" s="1551" t="s">
        <v>545</v>
      </c>
      <c r="B199" s="1516" t="s">
        <v>895</v>
      </c>
      <c r="C199" s="1452">
        <f>SUM(D199:G199)</f>
        <v>2291.02</v>
      </c>
      <c r="D199" s="1517">
        <v>2291.02</v>
      </c>
      <c r="E199" s="1518"/>
      <c r="F199" s="1518"/>
      <c r="G199" s="1519"/>
      <c r="H199" s="1452">
        <f>SUM(I199:L199)</f>
        <v>2291.02</v>
      </c>
      <c r="I199" s="1517">
        <v>2291.02</v>
      </c>
      <c r="J199" s="1518"/>
      <c r="K199" s="1518"/>
      <c r="L199" s="1520"/>
      <c r="M199" s="1452">
        <f>SUM(N199:Q199)</f>
        <v>2291.02</v>
      </c>
      <c r="N199" s="1517">
        <v>2291.02</v>
      </c>
      <c r="O199" s="1518"/>
      <c r="P199" s="1518"/>
      <c r="Q199" s="1520"/>
      <c r="R199" s="1511"/>
      <c r="S199" s="1616"/>
      <c r="T199" s="478">
        <f t="shared" si="63"/>
        <v>0</v>
      </c>
      <c r="U199" s="478">
        <f t="shared" si="64"/>
        <v>0</v>
      </c>
      <c r="V199" s="478">
        <f t="shared" si="65"/>
        <v>0</v>
      </c>
    </row>
    <row r="200" spans="1:22" ht="36.75" customHeight="1" x14ac:dyDescent="0.25">
      <c r="A200" s="1551">
        <v>9</v>
      </c>
      <c r="B200" s="1516" t="s">
        <v>896</v>
      </c>
      <c r="C200" s="1452">
        <f>SUM(D200:G200)</f>
        <v>10178.300000000001</v>
      </c>
      <c r="D200" s="1517">
        <v>83.6</v>
      </c>
      <c r="E200" s="1517">
        <v>10094.700000000001</v>
      </c>
      <c r="F200" s="1518"/>
      <c r="G200" s="1519"/>
      <c r="H200" s="1452">
        <f>SUM(I200:L200)</f>
        <v>10178.300000000001</v>
      </c>
      <c r="I200" s="1517">
        <v>83.6</v>
      </c>
      <c r="J200" s="1517">
        <v>10094.700000000001</v>
      </c>
      <c r="K200" s="1518"/>
      <c r="L200" s="1519"/>
      <c r="M200" s="1452">
        <f>SUM(N200:Q200)</f>
        <v>10178.290000000001</v>
      </c>
      <c r="N200" s="1517">
        <v>83.59</v>
      </c>
      <c r="O200" s="1517">
        <v>10094.700000000001</v>
      </c>
      <c r="P200" s="1518"/>
      <c r="Q200" s="1519"/>
      <c r="R200" s="1511"/>
      <c r="S200" s="1616"/>
      <c r="T200" s="478"/>
      <c r="U200" s="478"/>
      <c r="V200" s="478"/>
    </row>
    <row r="201" spans="1:22" ht="36.75" customHeight="1" x14ac:dyDescent="0.25">
      <c r="A201" s="1551" t="s">
        <v>738</v>
      </c>
      <c r="B201" s="1516" t="s">
        <v>897</v>
      </c>
      <c r="C201" s="1452">
        <f>SUM(D201:G201)</f>
        <v>113.4</v>
      </c>
      <c r="D201" s="1517">
        <v>1</v>
      </c>
      <c r="E201" s="1517">
        <v>112.4</v>
      </c>
      <c r="F201" s="1518"/>
      <c r="G201" s="1519"/>
      <c r="H201" s="1455">
        <f>SUM(I201:L201)</f>
        <v>113.4</v>
      </c>
      <c r="I201" s="1517">
        <v>1</v>
      </c>
      <c r="J201" s="1517">
        <v>112.4</v>
      </c>
      <c r="K201" s="1518"/>
      <c r="L201" s="1519"/>
      <c r="M201" s="1452">
        <f>SUM(N201:Q201)</f>
        <v>113.4</v>
      </c>
      <c r="N201" s="1517">
        <v>1</v>
      </c>
      <c r="O201" s="1517">
        <v>112.4</v>
      </c>
      <c r="P201" s="1518"/>
      <c r="Q201" s="1519"/>
      <c r="R201" s="1511"/>
      <c r="S201" s="1616"/>
      <c r="T201" s="478"/>
      <c r="U201" s="478"/>
      <c r="V201" s="478"/>
    </row>
    <row r="202" spans="1:22" ht="15.75" thickBot="1" x14ac:dyDescent="0.3">
      <c r="A202" s="1512"/>
      <c r="B202" s="907" t="s">
        <v>102</v>
      </c>
      <c r="C202" s="1818">
        <f>C182+C183+C188+C192+C196+C197+C198+C199+C200+C201</f>
        <v>91973.00999999998</v>
      </c>
      <c r="D202" s="1004">
        <f t="shared" ref="D202:Q202" si="66">D182+D183+D188+D192+D196+D197+D198+D199+D200+D201</f>
        <v>78622.509999999995</v>
      </c>
      <c r="E202" s="1004">
        <f t="shared" si="66"/>
        <v>13350.5</v>
      </c>
      <c r="F202" s="1004">
        <f t="shared" si="66"/>
        <v>0</v>
      </c>
      <c r="G202" s="1004">
        <f t="shared" si="66"/>
        <v>0</v>
      </c>
      <c r="H202" s="1818">
        <f t="shared" si="66"/>
        <v>91973.00999999998</v>
      </c>
      <c r="I202" s="1004">
        <f t="shared" si="66"/>
        <v>78622.509999999995</v>
      </c>
      <c r="J202" s="1004">
        <f t="shared" si="66"/>
        <v>13350.5</v>
      </c>
      <c r="K202" s="1004">
        <f t="shared" si="66"/>
        <v>0</v>
      </c>
      <c r="L202" s="1004">
        <f t="shared" si="66"/>
        <v>0</v>
      </c>
      <c r="M202" s="1818">
        <f t="shared" si="66"/>
        <v>91219.239999999991</v>
      </c>
      <c r="N202" s="1004">
        <f t="shared" si="66"/>
        <v>78238.219999999987</v>
      </c>
      <c r="O202" s="1004">
        <f t="shared" si="66"/>
        <v>12981.02</v>
      </c>
      <c r="P202" s="1004">
        <f t="shared" si="66"/>
        <v>0</v>
      </c>
      <c r="Q202" s="1004">
        <f t="shared" si="66"/>
        <v>0</v>
      </c>
      <c r="R202" s="951">
        <f>M202/C202*100</f>
        <v>99.180444349923974</v>
      </c>
      <c r="S202" s="1616">
        <v>87163.9</v>
      </c>
      <c r="T202" s="478">
        <f t="shared" si="63"/>
        <v>0</v>
      </c>
      <c r="U202" s="478">
        <f t="shared" si="64"/>
        <v>0</v>
      </c>
      <c r="V202" s="478">
        <f t="shared" si="65"/>
        <v>0</v>
      </c>
    </row>
    <row r="203" spans="1:22" ht="30" customHeight="1" thickBot="1" x14ac:dyDescent="0.3">
      <c r="A203" s="1873" t="s">
        <v>845</v>
      </c>
      <c r="B203" s="1874"/>
      <c r="C203" s="1874"/>
      <c r="D203" s="1874"/>
      <c r="E203" s="1874"/>
      <c r="F203" s="1874"/>
      <c r="G203" s="1874"/>
      <c r="H203" s="1874"/>
      <c r="I203" s="1874"/>
      <c r="J203" s="1874"/>
      <c r="K203" s="1874"/>
      <c r="L203" s="1874"/>
      <c r="M203" s="1874"/>
      <c r="N203" s="1874"/>
      <c r="O203" s="1874"/>
      <c r="P203" s="1874"/>
      <c r="Q203" s="1874"/>
      <c r="R203" s="1875"/>
      <c r="S203" s="1618" t="s">
        <v>364</v>
      </c>
      <c r="T203" s="478">
        <f t="shared" si="63"/>
        <v>0</v>
      </c>
      <c r="U203" s="478">
        <f t="shared" si="64"/>
        <v>0</v>
      </c>
      <c r="V203" s="478">
        <f t="shared" si="65"/>
        <v>0</v>
      </c>
    </row>
    <row r="204" spans="1:22" ht="24.75" x14ac:dyDescent="0.25">
      <c r="A204" s="1438" t="s">
        <v>167</v>
      </c>
      <c r="B204" s="1441" t="s">
        <v>461</v>
      </c>
      <c r="C204" s="1442">
        <f>SUM(D204:G204)</f>
        <v>0</v>
      </c>
      <c r="D204" s="1443">
        <v>0</v>
      </c>
      <c r="E204" s="1443">
        <v>0</v>
      </c>
      <c r="F204" s="1443">
        <v>0</v>
      </c>
      <c r="G204" s="1444">
        <v>0</v>
      </c>
      <c r="H204" s="1442">
        <f t="shared" ref="H204:H209" si="67">SUM(I204:L204)</f>
        <v>0</v>
      </c>
      <c r="I204" s="1443">
        <v>0</v>
      </c>
      <c r="J204" s="1443">
        <v>0</v>
      </c>
      <c r="K204" s="1443">
        <v>0</v>
      </c>
      <c r="L204" s="1444">
        <v>0</v>
      </c>
      <c r="M204" s="1442">
        <f t="shared" ref="M204:M209" si="68">SUM(N204:Q204)</f>
        <v>0</v>
      </c>
      <c r="N204" s="1443">
        <v>0</v>
      </c>
      <c r="O204" s="1443">
        <v>0</v>
      </c>
      <c r="P204" s="1443">
        <v>0</v>
      </c>
      <c r="Q204" s="1444">
        <v>0</v>
      </c>
      <c r="R204" s="1445"/>
      <c r="S204" s="1616"/>
      <c r="T204" s="478">
        <f t="shared" si="63"/>
        <v>0</v>
      </c>
      <c r="U204" s="478">
        <f t="shared" si="64"/>
        <v>0</v>
      </c>
      <c r="V204" s="478">
        <f t="shared" si="65"/>
        <v>0</v>
      </c>
    </row>
    <row r="205" spans="1:22" ht="36" x14ac:dyDescent="0.25">
      <c r="A205" s="1439" t="s">
        <v>168</v>
      </c>
      <c r="B205" s="1698" t="s">
        <v>462</v>
      </c>
      <c r="C205" s="1699">
        <f>SUM(D205:G205)</f>
        <v>188</v>
      </c>
      <c r="D205" s="1635">
        <f>D206+D209+D211+D214</f>
        <v>188</v>
      </c>
      <c r="E205" s="1635">
        <f>E206+E209+E211+E214</f>
        <v>0</v>
      </c>
      <c r="F205" s="1635">
        <f>F206+F209+F211+F214</f>
        <v>0</v>
      </c>
      <c r="G205" s="1635">
        <f>G206+G209+G211+G214</f>
        <v>0</v>
      </c>
      <c r="H205" s="1699">
        <f t="shared" si="67"/>
        <v>188</v>
      </c>
      <c r="I205" s="1635">
        <f>I206+I209+I211+I214</f>
        <v>188</v>
      </c>
      <c r="J205" s="1635">
        <f>J206+J209+J211+J214</f>
        <v>0</v>
      </c>
      <c r="K205" s="1635">
        <f>K206+K209+K211+K214</f>
        <v>0</v>
      </c>
      <c r="L205" s="1635">
        <f>L206+L209+L211+L214</f>
        <v>0</v>
      </c>
      <c r="M205" s="1699">
        <f t="shared" si="68"/>
        <v>187.93</v>
      </c>
      <c r="N205" s="1635">
        <f>N206+N209+N211+N214</f>
        <v>187.93</v>
      </c>
      <c r="O205" s="1635">
        <f>O206+O209+O211+O214</f>
        <v>0</v>
      </c>
      <c r="P205" s="1635">
        <f>P206+P209+P211+P214</f>
        <v>0</v>
      </c>
      <c r="Q205" s="1635">
        <f>Q206+Q209+Q211+Q214</f>
        <v>0</v>
      </c>
      <c r="R205" s="1448"/>
      <c r="S205" s="1616"/>
      <c r="T205" s="478">
        <f t="shared" si="63"/>
        <v>0</v>
      </c>
      <c r="U205" s="478">
        <f t="shared" si="64"/>
        <v>0</v>
      </c>
      <c r="V205" s="478">
        <f t="shared" si="65"/>
        <v>0</v>
      </c>
    </row>
    <row r="206" spans="1:22" ht="26.25" customHeight="1" x14ac:dyDescent="0.25">
      <c r="A206" s="1700" t="s">
        <v>34</v>
      </c>
      <c r="B206" s="1698" t="s">
        <v>820</v>
      </c>
      <c r="C206" s="1699">
        <f>SUM(D206:G206)</f>
        <v>0</v>
      </c>
      <c r="D206" s="1635">
        <f>D207+D208</f>
        <v>0</v>
      </c>
      <c r="E206" s="1635">
        <f>E207+E208</f>
        <v>0</v>
      </c>
      <c r="F206" s="1635">
        <f>F207+F208</f>
        <v>0</v>
      </c>
      <c r="G206" s="1635">
        <f>G207+G208</f>
        <v>0</v>
      </c>
      <c r="H206" s="1699">
        <f t="shared" si="67"/>
        <v>0</v>
      </c>
      <c r="I206" s="1635">
        <f>I207+I208</f>
        <v>0</v>
      </c>
      <c r="J206" s="1635">
        <f>J207+J208</f>
        <v>0</v>
      </c>
      <c r="K206" s="1635">
        <f>K207+K208</f>
        <v>0</v>
      </c>
      <c r="L206" s="1635">
        <f>L207+L208</f>
        <v>0</v>
      </c>
      <c r="M206" s="1699">
        <f t="shared" si="68"/>
        <v>0</v>
      </c>
      <c r="N206" s="1635">
        <f>N207+N208</f>
        <v>0</v>
      </c>
      <c r="O206" s="1635">
        <f>O207+O208</f>
        <v>0</v>
      </c>
      <c r="P206" s="1635">
        <f>P207+P208</f>
        <v>0</v>
      </c>
      <c r="Q206" s="1635">
        <f>Q207+Q208</f>
        <v>0</v>
      </c>
      <c r="R206" s="998"/>
      <c r="S206" s="1616"/>
      <c r="T206" s="478">
        <f t="shared" si="63"/>
        <v>0</v>
      </c>
      <c r="U206" s="478">
        <f t="shared" si="64"/>
        <v>0</v>
      </c>
      <c r="V206" s="478">
        <f t="shared" si="65"/>
        <v>0</v>
      </c>
    </row>
    <row r="207" spans="1:22" ht="26.25" customHeight="1" x14ac:dyDescent="0.25">
      <c r="A207" s="261" t="s">
        <v>397</v>
      </c>
      <c r="B207" s="196" t="s">
        <v>821</v>
      </c>
      <c r="C207" s="991">
        <f t="shared" ref="C207:C215" si="69">SUM(D207:G207)</f>
        <v>0</v>
      </c>
      <c r="D207" s="794"/>
      <c r="E207" s="1065"/>
      <c r="F207" s="1065"/>
      <c r="G207" s="1180"/>
      <c r="H207" s="992">
        <f t="shared" si="67"/>
        <v>0</v>
      </c>
      <c r="I207" s="794"/>
      <c r="J207" s="1065"/>
      <c r="K207" s="1065"/>
      <c r="L207" s="1180"/>
      <c r="M207" s="992">
        <f t="shared" si="68"/>
        <v>0</v>
      </c>
      <c r="N207" s="794"/>
      <c r="O207" s="1065"/>
      <c r="P207" s="1065"/>
      <c r="Q207" s="1180"/>
      <c r="R207" s="998"/>
      <c r="S207" s="1616"/>
      <c r="T207" s="478">
        <f t="shared" si="63"/>
        <v>0</v>
      </c>
      <c r="U207" s="478">
        <f t="shared" si="64"/>
        <v>0</v>
      </c>
      <c r="V207" s="478">
        <f t="shared" si="65"/>
        <v>0</v>
      </c>
    </row>
    <row r="208" spans="1:22" ht="26.25" customHeight="1" x14ac:dyDescent="0.25">
      <c r="A208" s="261" t="s">
        <v>398</v>
      </c>
      <c r="B208" s="196" t="s">
        <v>726</v>
      </c>
      <c r="C208" s="991">
        <f t="shared" si="69"/>
        <v>0</v>
      </c>
      <c r="D208" s="794"/>
      <c r="E208" s="1065"/>
      <c r="F208" s="1065"/>
      <c r="G208" s="1180"/>
      <c r="H208" s="992">
        <f t="shared" si="67"/>
        <v>0</v>
      </c>
      <c r="I208" s="794"/>
      <c r="J208" s="1065"/>
      <c r="K208" s="1065"/>
      <c r="L208" s="1180"/>
      <c r="M208" s="992">
        <f t="shared" si="68"/>
        <v>0</v>
      </c>
      <c r="N208" s="794"/>
      <c r="O208" s="1065"/>
      <c r="P208" s="1065"/>
      <c r="Q208" s="1180"/>
      <c r="R208" s="998"/>
      <c r="S208" s="1616"/>
      <c r="T208" s="478">
        <f t="shared" si="63"/>
        <v>0</v>
      </c>
      <c r="U208" s="478">
        <f t="shared" si="64"/>
        <v>0</v>
      </c>
      <c r="V208" s="478">
        <f t="shared" si="65"/>
        <v>0</v>
      </c>
    </row>
    <row r="209" spans="1:22" ht="24" x14ac:dyDescent="0.25">
      <c r="A209" s="1504" t="s">
        <v>115</v>
      </c>
      <c r="B209" s="1446" t="s">
        <v>822</v>
      </c>
      <c r="C209" s="1447">
        <f t="shared" si="69"/>
        <v>140</v>
      </c>
      <c r="D209" s="1130">
        <f>D210</f>
        <v>140</v>
      </c>
      <c r="E209" s="1130">
        <f>E210</f>
        <v>0</v>
      </c>
      <c r="F209" s="1130">
        <f>F210</f>
        <v>0</v>
      </c>
      <c r="G209" s="1130">
        <f>G210</f>
        <v>0</v>
      </c>
      <c r="H209" s="1447">
        <f t="shared" si="67"/>
        <v>140</v>
      </c>
      <c r="I209" s="1130">
        <f>I210</f>
        <v>140</v>
      </c>
      <c r="J209" s="1130">
        <f>J210</f>
        <v>0</v>
      </c>
      <c r="K209" s="1130">
        <f>K210</f>
        <v>0</v>
      </c>
      <c r="L209" s="1130">
        <f>L210</f>
        <v>0</v>
      </c>
      <c r="M209" s="1447">
        <f t="shared" si="68"/>
        <v>139.93</v>
      </c>
      <c r="N209" s="1130">
        <f>N210</f>
        <v>139.93</v>
      </c>
      <c r="O209" s="1130">
        <f>O210</f>
        <v>0</v>
      </c>
      <c r="P209" s="1130">
        <f>P210</f>
        <v>0</v>
      </c>
      <c r="Q209" s="1130">
        <f>Q210</f>
        <v>0</v>
      </c>
      <c r="R209" s="997"/>
      <c r="S209" s="1616"/>
      <c r="T209" s="478">
        <f t="shared" si="63"/>
        <v>0</v>
      </c>
      <c r="U209" s="478">
        <f t="shared" si="64"/>
        <v>0</v>
      </c>
      <c r="V209" s="478">
        <f t="shared" si="65"/>
        <v>0</v>
      </c>
    </row>
    <row r="210" spans="1:22" ht="29.25" customHeight="1" x14ac:dyDescent="0.25">
      <c r="A210" s="261" t="s">
        <v>727</v>
      </c>
      <c r="B210" s="196" t="s">
        <v>888</v>
      </c>
      <c r="C210" s="991">
        <f>D210+E210+F210+G210</f>
        <v>140</v>
      </c>
      <c r="D210" s="794">
        <v>140</v>
      </c>
      <c r="E210" s="1065"/>
      <c r="F210" s="1065"/>
      <c r="G210" s="1180"/>
      <c r="H210" s="991">
        <f>I210+J210+K210+L210</f>
        <v>140</v>
      </c>
      <c r="I210" s="794">
        <v>140</v>
      </c>
      <c r="J210" s="1065"/>
      <c r="K210" s="1065"/>
      <c r="L210" s="1180"/>
      <c r="M210" s="991">
        <f>N210+O210+P210+Q210</f>
        <v>139.93</v>
      </c>
      <c r="N210" s="794">
        <v>139.93</v>
      </c>
      <c r="O210" s="1065"/>
      <c r="P210" s="1065"/>
      <c r="Q210" s="1180"/>
      <c r="R210" s="997"/>
      <c r="S210" s="1616"/>
      <c r="T210" s="478">
        <f t="shared" si="63"/>
        <v>0</v>
      </c>
      <c r="U210" s="478">
        <f t="shared" si="64"/>
        <v>0</v>
      </c>
      <c r="V210" s="478">
        <f t="shared" si="65"/>
        <v>0</v>
      </c>
    </row>
    <row r="211" spans="1:22" ht="24" x14ac:dyDescent="0.25">
      <c r="A211" s="1697" t="s">
        <v>116</v>
      </c>
      <c r="B211" s="1446" t="s">
        <v>823</v>
      </c>
      <c r="C211" s="1447">
        <f t="shared" si="69"/>
        <v>48</v>
      </c>
      <c r="D211" s="1130">
        <f>D212+D213</f>
        <v>48</v>
      </c>
      <c r="E211" s="1130">
        <f>E212+E213</f>
        <v>0</v>
      </c>
      <c r="F211" s="1130">
        <f>F212+F213</f>
        <v>0</v>
      </c>
      <c r="G211" s="1130">
        <f>G212+G213</f>
        <v>0</v>
      </c>
      <c r="H211" s="1447">
        <f>SUM(I211:L211)</f>
        <v>48</v>
      </c>
      <c r="I211" s="1130">
        <f>I212+I213</f>
        <v>48</v>
      </c>
      <c r="J211" s="1130">
        <f>J212+J213</f>
        <v>0</v>
      </c>
      <c r="K211" s="1130">
        <f>K212+K213</f>
        <v>0</v>
      </c>
      <c r="L211" s="1130">
        <f>L212+L213</f>
        <v>0</v>
      </c>
      <c r="M211" s="1447">
        <f>SUM(N211:Q211)</f>
        <v>48</v>
      </c>
      <c r="N211" s="1130">
        <f>N212+N213</f>
        <v>48</v>
      </c>
      <c r="O211" s="1130">
        <f>O212+O213</f>
        <v>0</v>
      </c>
      <c r="P211" s="1130">
        <f>P212+P213</f>
        <v>0</v>
      </c>
      <c r="Q211" s="1130">
        <f>Q212+Q213</f>
        <v>0</v>
      </c>
      <c r="R211" s="997"/>
      <c r="S211" s="1616"/>
      <c r="T211" s="478">
        <f t="shared" si="63"/>
        <v>0</v>
      </c>
      <c r="U211" s="478">
        <f t="shared" si="64"/>
        <v>0</v>
      </c>
      <c r="V211" s="478">
        <f t="shared" si="65"/>
        <v>0</v>
      </c>
    </row>
    <row r="212" spans="1:22" ht="36" x14ac:dyDescent="0.25">
      <c r="A212" s="1440" t="s">
        <v>402</v>
      </c>
      <c r="B212" s="196" t="s">
        <v>887</v>
      </c>
      <c r="C212" s="991">
        <f t="shared" si="69"/>
        <v>48</v>
      </c>
      <c r="D212" s="794">
        <v>48</v>
      </c>
      <c r="E212" s="1065"/>
      <c r="F212" s="1065"/>
      <c r="G212" s="1180"/>
      <c r="H212" s="992">
        <f>SUM(I212:L212)</f>
        <v>48</v>
      </c>
      <c r="I212" s="794">
        <v>48</v>
      </c>
      <c r="J212" s="1065"/>
      <c r="K212" s="1065"/>
      <c r="L212" s="1180"/>
      <c r="M212" s="992">
        <f>SUM(N212:Q212)</f>
        <v>48</v>
      </c>
      <c r="N212" s="794">
        <v>48</v>
      </c>
      <c r="O212" s="1065"/>
      <c r="P212" s="1065"/>
      <c r="Q212" s="1180"/>
      <c r="R212" s="997"/>
      <c r="S212" s="1616"/>
      <c r="T212" s="478">
        <f t="shared" si="63"/>
        <v>0</v>
      </c>
      <c r="U212" s="478">
        <f t="shared" si="64"/>
        <v>0</v>
      </c>
      <c r="V212" s="478">
        <f t="shared" si="65"/>
        <v>0</v>
      </c>
    </row>
    <row r="213" spans="1:22" ht="24" x14ac:dyDescent="0.25">
      <c r="A213" s="1440" t="s">
        <v>403</v>
      </c>
      <c r="B213" s="196" t="s">
        <v>729</v>
      </c>
      <c r="C213" s="991">
        <f t="shared" si="69"/>
        <v>0</v>
      </c>
      <c r="D213" s="794">
        <v>0</v>
      </c>
      <c r="E213" s="1065"/>
      <c r="F213" s="1065"/>
      <c r="G213" s="1180"/>
      <c r="H213" s="992">
        <f>SUM(I213:L213)</f>
        <v>0</v>
      </c>
      <c r="I213" s="794">
        <v>0</v>
      </c>
      <c r="J213" s="1065"/>
      <c r="K213" s="1065"/>
      <c r="L213" s="1180"/>
      <c r="M213" s="992">
        <v>0</v>
      </c>
      <c r="N213" s="794">
        <v>0</v>
      </c>
      <c r="O213" s="1065"/>
      <c r="P213" s="1065"/>
      <c r="Q213" s="1180"/>
      <c r="R213" s="997"/>
      <c r="S213" s="1616"/>
      <c r="T213" s="478">
        <f t="shared" si="63"/>
        <v>0</v>
      </c>
      <c r="U213" s="478">
        <f t="shared" si="64"/>
        <v>0</v>
      </c>
      <c r="V213" s="478">
        <f t="shared" si="65"/>
        <v>0</v>
      </c>
    </row>
    <row r="214" spans="1:22" ht="25.5" x14ac:dyDescent="0.25">
      <c r="A214" s="1504" t="s">
        <v>117</v>
      </c>
      <c r="B214" s="1701" t="s">
        <v>825</v>
      </c>
      <c r="C214" s="1447">
        <f t="shared" si="69"/>
        <v>0</v>
      </c>
      <c r="D214" s="1130"/>
      <c r="E214" s="1434">
        <v>0</v>
      </c>
      <c r="F214" s="1434">
        <v>0</v>
      </c>
      <c r="G214" s="1435">
        <v>0</v>
      </c>
      <c r="H214" s="1447">
        <f>SUM(I214:L214)</f>
        <v>0</v>
      </c>
      <c r="I214" s="1130"/>
      <c r="J214" s="1434">
        <v>0</v>
      </c>
      <c r="K214" s="1434">
        <v>0</v>
      </c>
      <c r="L214" s="1435">
        <v>0</v>
      </c>
      <c r="M214" s="1447">
        <f>SUM(N214:Q214)</f>
        <v>0</v>
      </c>
      <c r="N214" s="1434">
        <v>0</v>
      </c>
      <c r="O214" s="1434">
        <v>0</v>
      </c>
      <c r="P214" s="1434">
        <v>0</v>
      </c>
      <c r="Q214" s="1435">
        <v>0</v>
      </c>
      <c r="R214" s="950"/>
      <c r="S214" s="1616"/>
      <c r="T214" s="478">
        <f t="shared" si="63"/>
        <v>0</v>
      </c>
      <c r="U214" s="478">
        <f t="shared" si="64"/>
        <v>0</v>
      </c>
      <c r="V214" s="478">
        <f t="shared" si="65"/>
        <v>0</v>
      </c>
    </row>
    <row r="215" spans="1:22" ht="26.25" customHeight="1" thickBot="1" x14ac:dyDescent="0.3">
      <c r="A215" s="989"/>
      <c r="B215" s="990" t="s">
        <v>102</v>
      </c>
      <c r="C215" s="1820">
        <f t="shared" si="69"/>
        <v>188</v>
      </c>
      <c r="D215" s="994">
        <f>D204+D205</f>
        <v>188</v>
      </c>
      <c r="E215" s="994">
        <f>E204+E205</f>
        <v>0</v>
      </c>
      <c r="F215" s="994">
        <f>F204+F205</f>
        <v>0</v>
      </c>
      <c r="G215" s="995">
        <f>G204+G205</f>
        <v>0</v>
      </c>
      <c r="H215" s="1820">
        <f>SUM(I215:L215)</f>
        <v>188</v>
      </c>
      <c r="I215" s="994">
        <f>I204+I205</f>
        <v>188</v>
      </c>
      <c r="J215" s="994">
        <f>J204+J205</f>
        <v>0</v>
      </c>
      <c r="K215" s="994">
        <f>K204+K205</f>
        <v>0</v>
      </c>
      <c r="L215" s="995">
        <f>L204+L205</f>
        <v>0</v>
      </c>
      <c r="M215" s="1820">
        <f>SUM(N215:Q215)</f>
        <v>187.93</v>
      </c>
      <c r="N215" s="994">
        <f>N204+N205</f>
        <v>187.93</v>
      </c>
      <c r="O215" s="994">
        <f>O204+O205</f>
        <v>0</v>
      </c>
      <c r="P215" s="994">
        <f>P204+P205</f>
        <v>0</v>
      </c>
      <c r="Q215" s="995">
        <f>Q204+Q205</f>
        <v>0</v>
      </c>
      <c r="R215" s="951">
        <f>M215/C215*100</f>
        <v>99.962765957446805</v>
      </c>
      <c r="S215" s="1616">
        <v>108.5</v>
      </c>
      <c r="T215" s="478">
        <f t="shared" si="63"/>
        <v>0</v>
      </c>
      <c r="U215" s="478">
        <f t="shared" si="64"/>
        <v>0</v>
      </c>
      <c r="V215" s="478">
        <f t="shared" si="65"/>
        <v>0</v>
      </c>
    </row>
    <row r="216" spans="1:22" ht="30" customHeight="1" thickBot="1" x14ac:dyDescent="0.3">
      <c r="A216" s="1873" t="s">
        <v>721</v>
      </c>
      <c r="B216" s="1874"/>
      <c r="C216" s="1874"/>
      <c r="D216" s="1874"/>
      <c r="E216" s="1874"/>
      <c r="F216" s="1874"/>
      <c r="G216" s="1874"/>
      <c r="H216" s="1874"/>
      <c r="I216" s="1874"/>
      <c r="J216" s="1874"/>
      <c r="K216" s="1874"/>
      <c r="L216" s="1874"/>
      <c r="M216" s="1874"/>
      <c r="N216" s="1874"/>
      <c r="O216" s="1874"/>
      <c r="P216" s="1874"/>
      <c r="Q216" s="1874"/>
      <c r="R216" s="1875"/>
      <c r="S216" s="1618" t="s">
        <v>364</v>
      </c>
      <c r="T216" s="478">
        <f t="shared" si="63"/>
        <v>0</v>
      </c>
      <c r="U216" s="478">
        <f t="shared" si="64"/>
        <v>0</v>
      </c>
      <c r="V216" s="478">
        <f t="shared" si="65"/>
        <v>0</v>
      </c>
    </row>
    <row r="217" spans="1:22" ht="36" x14ac:dyDescent="0.25">
      <c r="A217" s="1702">
        <v>1</v>
      </c>
      <c r="B217" s="1703" t="s">
        <v>826</v>
      </c>
      <c r="C217" s="1823">
        <f>SUM(D217:G217)</f>
        <v>2843.1</v>
      </c>
      <c r="D217" s="1130">
        <f>SUM(D218:D218)</f>
        <v>844.34</v>
      </c>
      <c r="E217" s="1130">
        <f>SUM(E218:E218)</f>
        <v>40</v>
      </c>
      <c r="F217" s="1130">
        <f>SUM(F218:F218)</f>
        <v>1950.14</v>
      </c>
      <c r="G217" s="1421">
        <f>SUM(G218:G218)</f>
        <v>8.6199999999999992</v>
      </c>
      <c r="H217" s="1823">
        <f>SUM(I217:L217)</f>
        <v>2843.1</v>
      </c>
      <c r="I217" s="1130">
        <f>SUM(I218:I218)</f>
        <v>844.34</v>
      </c>
      <c r="J217" s="1130">
        <f>SUM(J218:J218)</f>
        <v>40</v>
      </c>
      <c r="K217" s="1130">
        <f>SUM(K218:K218)</f>
        <v>1950.14</v>
      </c>
      <c r="L217" s="1421">
        <f>SUM(L218:L218)</f>
        <v>8.6199999999999992</v>
      </c>
      <c r="M217" s="1823">
        <f>SUM(N217:Q217)</f>
        <v>2842.72</v>
      </c>
      <c r="N217" s="1130">
        <f>SUM(N218:N218)</f>
        <v>844.3</v>
      </c>
      <c r="O217" s="1130">
        <f>SUM(O218:O218)</f>
        <v>39.799999999999997</v>
      </c>
      <c r="P217" s="1130">
        <f>SUM(P218:P218)</f>
        <v>1950.1</v>
      </c>
      <c r="Q217" s="1421">
        <f>SUM(Q218:Q218)</f>
        <v>8.52</v>
      </c>
      <c r="R217" s="1456"/>
      <c r="S217" s="1616"/>
      <c r="T217" s="478">
        <f t="shared" si="63"/>
        <v>0</v>
      </c>
      <c r="U217" s="478">
        <f t="shared" si="64"/>
        <v>0</v>
      </c>
      <c r="V217" s="478">
        <f t="shared" si="65"/>
        <v>0</v>
      </c>
    </row>
    <row r="218" spans="1:22" ht="48" x14ac:dyDescent="0.25">
      <c r="A218" s="1546" t="s">
        <v>26</v>
      </c>
      <c r="B218" s="194" t="s">
        <v>898</v>
      </c>
      <c r="C218" s="1822">
        <f>D218+E218+F218+G218</f>
        <v>2843.1</v>
      </c>
      <c r="D218" s="1188">
        <v>844.34</v>
      </c>
      <c r="E218" s="1065">
        <v>40</v>
      </c>
      <c r="F218" s="1065">
        <v>1950.14</v>
      </c>
      <c r="G218" s="1180">
        <v>8.6199999999999992</v>
      </c>
      <c r="H218" s="992">
        <f>I218+J218+K218+L218</f>
        <v>2843.1</v>
      </c>
      <c r="I218" s="1188">
        <v>844.34</v>
      </c>
      <c r="J218" s="1065">
        <v>40</v>
      </c>
      <c r="K218" s="1065">
        <v>1950.14</v>
      </c>
      <c r="L218" s="1180">
        <v>8.6199999999999992</v>
      </c>
      <c r="M218" s="1822">
        <f>N218+O218+P218+Q218</f>
        <v>2842.72</v>
      </c>
      <c r="N218" s="1188">
        <v>844.3</v>
      </c>
      <c r="O218" s="1065">
        <v>39.799999999999997</v>
      </c>
      <c r="P218" s="1065">
        <v>1950.1</v>
      </c>
      <c r="Q218" s="1180">
        <v>8.52</v>
      </c>
      <c r="R218" s="1006"/>
      <c r="S218" s="1616"/>
      <c r="T218" s="478">
        <f t="shared" si="63"/>
        <v>0</v>
      </c>
      <c r="U218" s="478">
        <f t="shared" si="64"/>
        <v>0</v>
      </c>
      <c r="V218" s="478">
        <f t="shared" si="65"/>
        <v>0</v>
      </c>
    </row>
    <row r="219" spans="1:22" ht="36" x14ac:dyDescent="0.25">
      <c r="A219" s="1504">
        <v>2</v>
      </c>
      <c r="B219" s="1446" t="s">
        <v>718</v>
      </c>
      <c r="C219" s="1819">
        <f>SUM(D219:G219)</f>
        <v>4203.1500000000005</v>
      </c>
      <c r="D219" s="1130">
        <f>D220+D221+D222+D223+D224+D225</f>
        <v>4203.1500000000005</v>
      </c>
      <c r="E219" s="1130">
        <f>E220+E221+E222+E223+E224+E225</f>
        <v>0</v>
      </c>
      <c r="F219" s="1130">
        <f>F220+F221+F222+F223+F224+F225</f>
        <v>0</v>
      </c>
      <c r="G219" s="1130">
        <f>G220+G221+G222+G223+G224+G225</f>
        <v>0</v>
      </c>
      <c r="H219" s="1819">
        <f>SUM(I219:L219)</f>
        <v>4203.1500000000005</v>
      </c>
      <c r="I219" s="1130">
        <f>SUM(I220+I221+I222+I223+I224+I225)</f>
        <v>4203.1500000000005</v>
      </c>
      <c r="J219" s="1130">
        <f>SUM(J220+J221+J222+J223+J224+J225)</f>
        <v>0</v>
      </c>
      <c r="K219" s="1130">
        <f>SUM(K220+K221+K222+K223+K224+K225)</f>
        <v>0</v>
      </c>
      <c r="L219" s="1130">
        <f>SUM(L220+L221+L222+L223+L224+L225)</f>
        <v>0</v>
      </c>
      <c r="M219" s="1819">
        <f>SUM(N219:Q219)</f>
        <v>4202.8500000000004</v>
      </c>
      <c r="N219" s="1130">
        <f>SUM(N220+N221+N222+N223+N224+N225)</f>
        <v>4202.8500000000004</v>
      </c>
      <c r="O219" s="1130">
        <f>SUM(O220+O221+O222+O223+O224+O225)</f>
        <v>0</v>
      </c>
      <c r="P219" s="1130">
        <f>SUM(P220+P221+P222+P223+P224+P225)</f>
        <v>0</v>
      </c>
      <c r="Q219" s="1130">
        <f>SUM(Q220+Q221+Q222+Q223+Q224+Q225)</f>
        <v>0</v>
      </c>
      <c r="R219" s="1007"/>
      <c r="S219" s="1616"/>
      <c r="T219" s="478">
        <f t="shared" si="63"/>
        <v>0</v>
      </c>
      <c r="U219" s="478">
        <f t="shared" si="64"/>
        <v>0</v>
      </c>
      <c r="V219" s="478">
        <f t="shared" si="65"/>
        <v>0</v>
      </c>
    </row>
    <row r="220" spans="1:22" ht="24" x14ac:dyDescent="0.25">
      <c r="A220" s="1547" t="s">
        <v>34</v>
      </c>
      <c r="B220" s="195" t="s">
        <v>828</v>
      </c>
      <c r="C220" s="991">
        <f t="shared" ref="C220:C222" si="70">D220+E220</f>
        <v>1983.93</v>
      </c>
      <c r="D220" s="1188">
        <v>1983.93</v>
      </c>
      <c r="E220" s="1065"/>
      <c r="F220" s="1065"/>
      <c r="G220" s="1180"/>
      <c r="H220" s="991">
        <f t="shared" ref="H220:H222" si="71">I220+J220</f>
        <v>1983.93</v>
      </c>
      <c r="I220" s="1188">
        <v>1983.93</v>
      </c>
      <c r="J220" s="1065"/>
      <c r="K220" s="1065"/>
      <c r="L220" s="1180"/>
      <c r="M220" s="991">
        <f t="shared" ref="M220:M222" si="72">N220+O220</f>
        <v>1983.84</v>
      </c>
      <c r="N220" s="1188">
        <v>1983.84</v>
      </c>
      <c r="O220" s="1065"/>
      <c r="P220" s="1065"/>
      <c r="Q220" s="1180"/>
      <c r="R220" s="1006"/>
      <c r="S220" s="1616"/>
      <c r="T220" s="478">
        <f t="shared" si="63"/>
        <v>0</v>
      </c>
      <c r="U220" s="478">
        <f t="shared" si="64"/>
        <v>0</v>
      </c>
      <c r="V220" s="478">
        <f t="shared" si="65"/>
        <v>0</v>
      </c>
    </row>
    <row r="221" spans="1:22" x14ac:dyDescent="0.25">
      <c r="A221" s="1547" t="s">
        <v>115</v>
      </c>
      <c r="B221" s="195" t="s">
        <v>719</v>
      </c>
      <c r="C221" s="991">
        <f>SUM(D221:G221)</f>
        <v>1722.72</v>
      </c>
      <c r="D221" s="1188">
        <v>1722.72</v>
      </c>
      <c r="E221" s="1065"/>
      <c r="F221" s="1065"/>
      <c r="G221" s="1180"/>
      <c r="H221" s="991">
        <f>SUM(I221:L221)</f>
        <v>1722.72</v>
      </c>
      <c r="I221" s="1188">
        <v>1722.72</v>
      </c>
      <c r="J221" s="1065"/>
      <c r="K221" s="1065"/>
      <c r="L221" s="1180"/>
      <c r="M221" s="991">
        <f>SUM(N221:Q221)</f>
        <v>1722.66</v>
      </c>
      <c r="N221" s="1065">
        <v>1722.66</v>
      </c>
      <c r="O221" s="1065"/>
      <c r="P221" s="1065"/>
      <c r="Q221" s="1180"/>
      <c r="R221" s="1006"/>
      <c r="S221" s="1616"/>
      <c r="T221" s="478">
        <f t="shared" si="63"/>
        <v>0</v>
      </c>
      <c r="U221" s="478">
        <f t="shared" si="64"/>
        <v>0</v>
      </c>
      <c r="V221" s="478">
        <f t="shared" si="65"/>
        <v>0</v>
      </c>
    </row>
    <row r="222" spans="1:22" x14ac:dyDescent="0.25">
      <c r="A222" s="1547" t="s">
        <v>116</v>
      </c>
      <c r="B222" s="196" t="s">
        <v>214</v>
      </c>
      <c r="C222" s="991">
        <f t="shared" si="70"/>
        <v>7.9</v>
      </c>
      <c r="D222" s="1065">
        <v>7.9</v>
      </c>
      <c r="E222" s="1188"/>
      <c r="F222" s="1065"/>
      <c r="G222" s="1180"/>
      <c r="H222" s="991">
        <f t="shared" si="71"/>
        <v>7.9</v>
      </c>
      <c r="I222" s="1065">
        <v>7.9</v>
      </c>
      <c r="J222" s="1188"/>
      <c r="K222" s="1065"/>
      <c r="L222" s="1180"/>
      <c r="M222" s="991">
        <f t="shared" si="72"/>
        <v>7.84</v>
      </c>
      <c r="N222" s="1065">
        <v>7.84</v>
      </c>
      <c r="O222" s="1188"/>
      <c r="P222" s="1065"/>
      <c r="Q222" s="1180"/>
      <c r="R222" s="1006"/>
      <c r="S222" s="1616"/>
      <c r="T222" s="478">
        <f t="shared" si="63"/>
        <v>0</v>
      </c>
      <c r="U222" s="478">
        <f t="shared" si="64"/>
        <v>0</v>
      </c>
      <c r="V222" s="478">
        <f t="shared" si="65"/>
        <v>0</v>
      </c>
    </row>
    <row r="223" spans="1:22" ht="24" x14ac:dyDescent="0.25">
      <c r="A223" s="1547" t="s">
        <v>117</v>
      </c>
      <c r="B223" s="196" t="s">
        <v>829</v>
      </c>
      <c r="C223" s="991">
        <f>D223+E223</f>
        <v>0</v>
      </c>
      <c r="D223" s="1065">
        <v>0</v>
      </c>
      <c r="E223" s="1188"/>
      <c r="F223" s="1065"/>
      <c r="G223" s="1180"/>
      <c r="H223" s="991">
        <f>I223+J223</f>
        <v>0</v>
      </c>
      <c r="I223" s="1065">
        <v>0</v>
      </c>
      <c r="J223" s="1188"/>
      <c r="K223" s="1065"/>
      <c r="L223" s="1180"/>
      <c r="M223" s="991">
        <f>N223+O223</f>
        <v>0</v>
      </c>
      <c r="N223" s="1065">
        <v>0</v>
      </c>
      <c r="O223" s="1188"/>
      <c r="P223" s="1065"/>
      <c r="Q223" s="1180"/>
      <c r="R223" s="1006"/>
      <c r="S223" s="1616"/>
      <c r="T223" s="478">
        <f t="shared" si="63"/>
        <v>0</v>
      </c>
      <c r="U223" s="478">
        <f t="shared" si="64"/>
        <v>0</v>
      </c>
      <c r="V223" s="478">
        <f t="shared" si="65"/>
        <v>0</v>
      </c>
    </row>
    <row r="224" spans="1:22" ht="24" x14ac:dyDescent="0.25">
      <c r="A224" s="1547" t="s">
        <v>118</v>
      </c>
      <c r="B224" s="196" t="s">
        <v>252</v>
      </c>
      <c r="C224" s="991">
        <f t="shared" ref="C224:C233" si="73">SUM(D224:G224)</f>
        <v>0</v>
      </c>
      <c r="D224" s="1188"/>
      <c r="E224" s="1065"/>
      <c r="F224" s="1065"/>
      <c r="G224" s="1180"/>
      <c r="H224" s="991">
        <f t="shared" ref="H224:H233" si="74">SUM(I224:L224)</f>
        <v>0</v>
      </c>
      <c r="I224" s="1188">
        <v>0</v>
      </c>
      <c r="J224" s="1065"/>
      <c r="K224" s="1065"/>
      <c r="L224" s="1180"/>
      <c r="M224" s="991">
        <f t="shared" ref="M224:M233" si="75">SUM(N224:Q224)</f>
        <v>0</v>
      </c>
      <c r="N224" s="1188"/>
      <c r="O224" s="1065"/>
      <c r="P224" s="1065"/>
      <c r="Q224" s="1180"/>
      <c r="R224" s="1006"/>
      <c r="S224" s="1616"/>
      <c r="T224" s="478">
        <f t="shared" si="63"/>
        <v>0</v>
      </c>
      <c r="U224" s="478">
        <f t="shared" si="64"/>
        <v>0</v>
      </c>
      <c r="V224" s="478">
        <f t="shared" si="65"/>
        <v>0</v>
      </c>
    </row>
    <row r="225" spans="1:22" ht="24" x14ac:dyDescent="0.25">
      <c r="A225" s="1548" t="s">
        <v>119</v>
      </c>
      <c r="B225" s="196" t="s">
        <v>830</v>
      </c>
      <c r="C225" s="991">
        <f t="shared" si="73"/>
        <v>488.6</v>
      </c>
      <c r="D225" s="1188">
        <v>488.6</v>
      </c>
      <c r="E225" s="1065"/>
      <c r="F225" s="1065"/>
      <c r="G225" s="1180"/>
      <c r="H225" s="991">
        <f t="shared" si="74"/>
        <v>488.6</v>
      </c>
      <c r="I225" s="1188">
        <v>488.6</v>
      </c>
      <c r="J225" s="1065"/>
      <c r="K225" s="1065"/>
      <c r="L225" s="1180"/>
      <c r="M225" s="991">
        <f t="shared" si="75"/>
        <v>488.51</v>
      </c>
      <c r="N225" s="1188">
        <v>488.51</v>
      </c>
      <c r="O225" s="1065"/>
      <c r="P225" s="1065"/>
      <c r="Q225" s="1180"/>
      <c r="R225" s="1006"/>
      <c r="S225" s="1616"/>
      <c r="T225" s="478">
        <f t="shared" si="63"/>
        <v>0</v>
      </c>
      <c r="U225" s="478">
        <f t="shared" si="64"/>
        <v>0</v>
      </c>
      <c r="V225" s="478">
        <f t="shared" si="65"/>
        <v>0</v>
      </c>
    </row>
    <row r="226" spans="1:22" ht="24" x14ac:dyDescent="0.25">
      <c r="A226" s="1549">
        <v>3</v>
      </c>
      <c r="B226" s="1446" t="s">
        <v>831</v>
      </c>
      <c r="C226" s="1819">
        <f t="shared" si="73"/>
        <v>2258.6999999999998</v>
      </c>
      <c r="D226" s="1434">
        <f>SUM(D227)</f>
        <v>0</v>
      </c>
      <c r="E226" s="1434">
        <f>SUM(E227)</f>
        <v>2258.6999999999998</v>
      </c>
      <c r="F226" s="1434">
        <f>SUM(F227)</f>
        <v>0</v>
      </c>
      <c r="G226" s="1435">
        <f>SUM(G227)</f>
        <v>0</v>
      </c>
      <c r="H226" s="1819">
        <f t="shared" si="74"/>
        <v>2258.6999999999998</v>
      </c>
      <c r="I226" s="1434">
        <f>SUM(I227)</f>
        <v>0</v>
      </c>
      <c r="J226" s="1434">
        <f>SUM(J227)</f>
        <v>2258.6999999999998</v>
      </c>
      <c r="K226" s="1434">
        <f>SUM(K227)</f>
        <v>0</v>
      </c>
      <c r="L226" s="1435">
        <f>SUM(L227)</f>
        <v>0</v>
      </c>
      <c r="M226" s="1819">
        <f t="shared" si="75"/>
        <v>2258.6999999999998</v>
      </c>
      <c r="N226" s="1434">
        <f>SUM(N227)</f>
        <v>0</v>
      </c>
      <c r="O226" s="1434">
        <f>SUM(O227)</f>
        <v>2258.6999999999998</v>
      </c>
      <c r="P226" s="1434">
        <f>SUM(P227)</f>
        <v>0</v>
      </c>
      <c r="Q226" s="1435">
        <f>SUM(Q227)</f>
        <v>0</v>
      </c>
      <c r="R226" s="1704"/>
      <c r="S226" s="1616"/>
      <c r="T226" s="478">
        <f t="shared" si="63"/>
        <v>0</v>
      </c>
      <c r="U226" s="478">
        <f t="shared" si="64"/>
        <v>0</v>
      </c>
      <c r="V226" s="478">
        <f t="shared" si="65"/>
        <v>0</v>
      </c>
    </row>
    <row r="227" spans="1:22" ht="60" x14ac:dyDescent="0.25">
      <c r="A227" s="1548" t="s">
        <v>40</v>
      </c>
      <c r="B227" s="196" t="s">
        <v>720</v>
      </c>
      <c r="C227" s="991">
        <f t="shared" si="73"/>
        <v>2258.6999999999998</v>
      </c>
      <c r="D227" s="1188">
        <v>0</v>
      </c>
      <c r="E227" s="1419">
        <v>2258.6999999999998</v>
      </c>
      <c r="F227" s="1065"/>
      <c r="G227" s="1180"/>
      <c r="H227" s="991">
        <f t="shared" si="74"/>
        <v>2258.6999999999998</v>
      </c>
      <c r="I227" s="1188">
        <v>0</v>
      </c>
      <c r="J227" s="1065">
        <v>2258.6999999999998</v>
      </c>
      <c r="K227" s="1065"/>
      <c r="L227" s="1180"/>
      <c r="M227" s="991">
        <f t="shared" si="75"/>
        <v>2258.6999999999998</v>
      </c>
      <c r="N227" s="1145"/>
      <c r="O227" s="1065">
        <v>2258.6999999999998</v>
      </c>
      <c r="P227" s="1065"/>
      <c r="Q227" s="1180"/>
      <c r="R227" s="1006"/>
      <c r="S227" s="1616"/>
      <c r="T227" s="478">
        <f t="shared" si="63"/>
        <v>0</v>
      </c>
      <c r="U227" s="478">
        <f t="shared" si="64"/>
        <v>0</v>
      </c>
      <c r="V227" s="478">
        <f t="shared" si="65"/>
        <v>0</v>
      </c>
    </row>
    <row r="228" spans="1:22" ht="24" x14ac:dyDescent="0.25">
      <c r="A228" s="1705">
        <v>4</v>
      </c>
      <c r="B228" s="1446" t="s">
        <v>852</v>
      </c>
      <c r="C228" s="1447">
        <f t="shared" si="73"/>
        <v>0</v>
      </c>
      <c r="D228" s="1434">
        <f>SUM(D229)</f>
        <v>0</v>
      </c>
      <c r="E228" s="1434">
        <f>SUM(E229)</f>
        <v>0</v>
      </c>
      <c r="F228" s="1434">
        <f>SUM(F229)</f>
        <v>0</v>
      </c>
      <c r="G228" s="1434">
        <f>SUM(G229)</f>
        <v>0</v>
      </c>
      <c r="H228" s="1447">
        <f t="shared" si="74"/>
        <v>0</v>
      </c>
      <c r="I228" s="1434">
        <f>SUM(I229)</f>
        <v>0</v>
      </c>
      <c r="J228" s="1434">
        <f>SUM(J229)</f>
        <v>0</v>
      </c>
      <c r="K228" s="1434">
        <f>SUM(K229)</f>
        <v>0</v>
      </c>
      <c r="L228" s="1435">
        <f>SUM(L229)</f>
        <v>0</v>
      </c>
      <c r="M228" s="1447">
        <f t="shared" si="75"/>
        <v>0</v>
      </c>
      <c r="N228" s="1434">
        <f>SUM(N229)</f>
        <v>0</v>
      </c>
      <c r="O228" s="1434">
        <f>SUM(O229)</f>
        <v>0</v>
      </c>
      <c r="P228" s="1434">
        <f>SUM(P229)</f>
        <v>0</v>
      </c>
      <c r="Q228" s="1435">
        <f>SUM(Q229)</f>
        <v>0</v>
      </c>
      <c r="R228" s="1704"/>
      <c r="S228" s="1616"/>
      <c r="T228" s="478">
        <f t="shared" si="63"/>
        <v>0</v>
      </c>
      <c r="U228" s="478">
        <f t="shared" si="64"/>
        <v>0</v>
      </c>
      <c r="V228" s="478">
        <f t="shared" si="65"/>
        <v>0</v>
      </c>
    </row>
    <row r="229" spans="1:22" ht="24" x14ac:dyDescent="0.25">
      <c r="A229" s="1583"/>
      <c r="B229" s="1584" t="s">
        <v>853</v>
      </c>
      <c r="C229" s="991">
        <f t="shared" si="73"/>
        <v>0</v>
      </c>
      <c r="D229" s="1586">
        <v>0</v>
      </c>
      <c r="E229" s="1587">
        <v>0</v>
      </c>
      <c r="F229" s="1588"/>
      <c r="G229" s="1589"/>
      <c r="H229" s="991">
        <f t="shared" si="74"/>
        <v>0</v>
      </c>
      <c r="I229" s="1586">
        <v>0</v>
      </c>
      <c r="J229" s="1587">
        <v>0</v>
      </c>
      <c r="K229" s="1588"/>
      <c r="L229" s="1589"/>
      <c r="M229" s="991">
        <f t="shared" si="75"/>
        <v>0</v>
      </c>
      <c r="N229" s="1586">
        <v>0</v>
      </c>
      <c r="O229" s="1588">
        <v>0</v>
      </c>
      <c r="P229" s="1588"/>
      <c r="Q229" s="1589"/>
      <c r="R229" s="1591"/>
      <c r="S229" s="1616"/>
      <c r="T229" s="478">
        <f t="shared" si="63"/>
        <v>0</v>
      </c>
      <c r="U229" s="478">
        <f t="shared" si="64"/>
        <v>0</v>
      </c>
      <c r="V229" s="478">
        <f t="shared" si="65"/>
        <v>0</v>
      </c>
    </row>
    <row r="230" spans="1:22" ht="24" x14ac:dyDescent="0.25">
      <c r="A230" s="1705">
        <v>5</v>
      </c>
      <c r="B230" s="1706" t="s">
        <v>900</v>
      </c>
      <c r="C230" s="1819">
        <f>SUM(D230:G230)</f>
        <v>4881.07</v>
      </c>
      <c r="D230" s="1434">
        <f>SUM(D231)</f>
        <v>341.7</v>
      </c>
      <c r="E230" s="1434">
        <f>SUM(E231)</f>
        <v>4539.37</v>
      </c>
      <c r="F230" s="1434">
        <f>SUM(F231)</f>
        <v>0</v>
      </c>
      <c r="G230" s="1434">
        <f>SUM(G231)</f>
        <v>0</v>
      </c>
      <c r="H230" s="1819">
        <f t="shared" si="74"/>
        <v>4881.07</v>
      </c>
      <c r="I230" s="1434">
        <f>SUM(I231)</f>
        <v>341.7</v>
      </c>
      <c r="J230" s="1434">
        <f>SUM(J231)</f>
        <v>4539.37</v>
      </c>
      <c r="K230" s="1434">
        <f>SUM(K231)</f>
        <v>0</v>
      </c>
      <c r="L230" s="1434">
        <f>SUM(L231)</f>
        <v>0</v>
      </c>
      <c r="M230" s="1819">
        <f t="shared" si="75"/>
        <v>4881.0200000000004</v>
      </c>
      <c r="N230" s="1434">
        <f>SUM(N231)</f>
        <v>341.67</v>
      </c>
      <c r="O230" s="1434">
        <f>SUM(O231)</f>
        <v>4539.3500000000004</v>
      </c>
      <c r="P230" s="1434">
        <f>SUM(P231)</f>
        <v>0</v>
      </c>
      <c r="Q230" s="1434">
        <f>SUM(Q231)</f>
        <v>0</v>
      </c>
      <c r="R230" s="1707"/>
      <c r="S230" s="1616"/>
      <c r="T230" s="478">
        <f t="shared" si="63"/>
        <v>0</v>
      </c>
      <c r="U230" s="478">
        <f t="shared" si="64"/>
        <v>0</v>
      </c>
      <c r="V230" s="478">
        <f t="shared" si="65"/>
        <v>0</v>
      </c>
    </row>
    <row r="231" spans="1:22" ht="27" customHeight="1" x14ac:dyDescent="0.25">
      <c r="A231" s="1775" t="s">
        <v>62</v>
      </c>
      <c r="B231" s="1584" t="s">
        <v>899</v>
      </c>
      <c r="C231" s="991">
        <f>D231+E231+F231+G231</f>
        <v>4881.07</v>
      </c>
      <c r="D231" s="1586">
        <v>341.7</v>
      </c>
      <c r="E231" s="1587">
        <v>4539.37</v>
      </c>
      <c r="F231" s="1588"/>
      <c r="G231" s="1589"/>
      <c r="H231" s="991">
        <f t="shared" si="74"/>
        <v>4881.07</v>
      </c>
      <c r="I231" s="1586">
        <v>341.7</v>
      </c>
      <c r="J231" s="1587">
        <v>4539.37</v>
      </c>
      <c r="K231" s="1588"/>
      <c r="L231" s="1589"/>
      <c r="M231" s="991">
        <f t="shared" si="75"/>
        <v>4881.0200000000004</v>
      </c>
      <c r="N231" s="1586">
        <v>341.67</v>
      </c>
      <c r="O231" s="1587">
        <v>4539.3500000000004</v>
      </c>
      <c r="P231" s="1588"/>
      <c r="Q231" s="1589"/>
      <c r="R231" s="1591"/>
      <c r="S231" s="1616"/>
      <c r="T231" s="478">
        <f t="shared" si="63"/>
        <v>0</v>
      </c>
      <c r="U231" s="478">
        <f t="shared" si="64"/>
        <v>0</v>
      </c>
      <c r="V231" s="478">
        <f t="shared" si="65"/>
        <v>0</v>
      </c>
    </row>
    <row r="232" spans="1:22" ht="27" customHeight="1" x14ac:dyDescent="0.25">
      <c r="A232" s="1776" t="s">
        <v>68</v>
      </c>
      <c r="B232" s="1584" t="s">
        <v>901</v>
      </c>
      <c r="C232" s="1822">
        <f t="shared" si="73"/>
        <v>7059</v>
      </c>
      <c r="D232" s="1586"/>
      <c r="E232" s="1587"/>
      <c r="F232" s="1588">
        <v>7059</v>
      </c>
      <c r="G232" s="1589"/>
      <c r="H232" s="1822">
        <f t="shared" si="74"/>
        <v>7059</v>
      </c>
      <c r="I232" s="1586"/>
      <c r="J232" s="1587"/>
      <c r="K232" s="1588">
        <v>7059</v>
      </c>
      <c r="L232" s="1589"/>
      <c r="M232" s="1822">
        <f t="shared" si="75"/>
        <v>7059</v>
      </c>
      <c r="N232" s="1586"/>
      <c r="O232" s="1587"/>
      <c r="P232" s="1588">
        <v>7059</v>
      </c>
      <c r="Q232" s="1589"/>
      <c r="R232" s="1591"/>
      <c r="S232" s="1616"/>
      <c r="T232" s="478"/>
      <c r="U232" s="478"/>
      <c r="V232" s="478"/>
    </row>
    <row r="233" spans="1:22" ht="27" customHeight="1" x14ac:dyDescent="0.25">
      <c r="A233" s="1776" t="s">
        <v>669</v>
      </c>
      <c r="B233" s="1584" t="s">
        <v>902</v>
      </c>
      <c r="C233" s="1822">
        <f t="shared" si="73"/>
        <v>1926.6</v>
      </c>
      <c r="D233" s="1777"/>
      <c r="E233" s="1778"/>
      <c r="F233" s="1779"/>
      <c r="G233" s="1780">
        <v>1926.6</v>
      </c>
      <c r="H233" s="1822">
        <f t="shared" si="74"/>
        <v>1926.6</v>
      </c>
      <c r="I233" s="1586"/>
      <c r="J233" s="1587"/>
      <c r="K233" s="1588"/>
      <c r="L233" s="1589">
        <v>1926.6</v>
      </c>
      <c r="M233" s="1822">
        <f t="shared" si="75"/>
        <v>1926.6</v>
      </c>
      <c r="N233" s="1586"/>
      <c r="O233" s="1587"/>
      <c r="P233" s="1588"/>
      <c r="Q233" s="1589">
        <v>1926.6</v>
      </c>
      <c r="R233" s="1591"/>
      <c r="S233" s="1616"/>
      <c r="T233" s="478"/>
      <c r="U233" s="478"/>
      <c r="V233" s="478"/>
    </row>
    <row r="234" spans="1:22" ht="25.5" customHeight="1" thickBot="1" x14ac:dyDescent="0.3">
      <c r="A234" s="921"/>
      <c r="B234" s="907" t="s">
        <v>131</v>
      </c>
      <c r="C234" s="1818">
        <f>C217+C219+C226+C228+C230+C232+C233</f>
        <v>23171.62</v>
      </c>
      <c r="D234" s="1004">
        <f t="shared" ref="D234:Q234" si="76">D217+D219+D226+D228+D230+D232+D233</f>
        <v>5389.1900000000005</v>
      </c>
      <c r="E234" s="1004">
        <f t="shared" si="76"/>
        <v>6838.07</v>
      </c>
      <c r="F234" s="1004">
        <f t="shared" si="76"/>
        <v>9009.14</v>
      </c>
      <c r="G234" s="1004">
        <f t="shared" si="76"/>
        <v>1935.2199999999998</v>
      </c>
      <c r="H234" s="1818">
        <f t="shared" si="76"/>
        <v>23171.62</v>
      </c>
      <c r="I234" s="1004">
        <f t="shared" si="76"/>
        <v>5389.1900000000005</v>
      </c>
      <c r="J234" s="1004">
        <f t="shared" si="76"/>
        <v>6838.07</v>
      </c>
      <c r="K234" s="1004">
        <f t="shared" si="76"/>
        <v>9009.14</v>
      </c>
      <c r="L234" s="1004">
        <f t="shared" si="76"/>
        <v>1935.2199999999998</v>
      </c>
      <c r="M234" s="1818">
        <f t="shared" si="76"/>
        <v>23170.89</v>
      </c>
      <c r="N234" s="1004">
        <f t="shared" si="76"/>
        <v>5388.8200000000006</v>
      </c>
      <c r="O234" s="1004">
        <f t="shared" si="76"/>
        <v>6837.85</v>
      </c>
      <c r="P234" s="1004">
        <f t="shared" si="76"/>
        <v>9009.1</v>
      </c>
      <c r="Q234" s="1004">
        <f t="shared" si="76"/>
        <v>1935.12</v>
      </c>
      <c r="R234" s="951">
        <f>N234/D234*100</f>
        <v>99.993134404242568</v>
      </c>
      <c r="S234" s="1616">
        <v>10811.8</v>
      </c>
      <c r="T234" s="478">
        <f t="shared" si="63"/>
        <v>0</v>
      </c>
      <c r="U234" s="478">
        <f t="shared" si="64"/>
        <v>0</v>
      </c>
      <c r="V234" s="478">
        <f t="shared" si="65"/>
        <v>0</v>
      </c>
    </row>
    <row r="235" spans="1:22" ht="30" customHeight="1" thickBot="1" x14ac:dyDescent="0.3">
      <c r="A235" s="1840" t="s">
        <v>448</v>
      </c>
      <c r="B235" s="1858"/>
      <c r="C235" s="1858"/>
      <c r="D235" s="1858"/>
      <c r="E235" s="1858"/>
      <c r="F235" s="1858"/>
      <c r="G235" s="1858"/>
      <c r="H235" s="1858"/>
      <c r="I235" s="1858"/>
      <c r="J235" s="1858"/>
      <c r="K235" s="1858"/>
      <c r="L235" s="1858"/>
      <c r="M235" s="1858"/>
      <c r="N235" s="1858"/>
      <c r="O235" s="1858"/>
      <c r="P235" s="1858"/>
      <c r="Q235" s="1858"/>
      <c r="R235" s="1859"/>
      <c r="S235" s="1618" t="s">
        <v>364</v>
      </c>
      <c r="T235" s="478">
        <f t="shared" si="63"/>
        <v>0</v>
      </c>
      <c r="U235" s="478">
        <f t="shared" si="64"/>
        <v>0</v>
      </c>
      <c r="V235" s="478">
        <f t="shared" si="65"/>
        <v>0</v>
      </c>
    </row>
    <row r="236" spans="1:22" ht="36.75" x14ac:dyDescent="0.25">
      <c r="A236" s="1543">
        <v>1</v>
      </c>
      <c r="B236" s="936" t="s">
        <v>440</v>
      </c>
      <c r="C236" s="1181">
        <f>SUM(D236:G236)</f>
        <v>0</v>
      </c>
      <c r="D236" s="1182">
        <v>0</v>
      </c>
      <c r="E236" s="1182">
        <v>0</v>
      </c>
      <c r="F236" s="1182">
        <v>0</v>
      </c>
      <c r="G236" s="1183">
        <v>0</v>
      </c>
      <c r="H236" s="1181">
        <f t="shared" ref="H236:H243" si="77">SUM(I236:L236)</f>
        <v>0</v>
      </c>
      <c r="I236" s="1182">
        <v>0</v>
      </c>
      <c r="J236" s="1182">
        <v>0</v>
      </c>
      <c r="K236" s="1182">
        <v>0</v>
      </c>
      <c r="L236" s="1183">
        <v>0</v>
      </c>
      <c r="M236" s="1181">
        <f t="shared" ref="M236:M244" si="78">SUM(N236:Q236)</f>
        <v>0</v>
      </c>
      <c r="N236" s="1182">
        <v>0</v>
      </c>
      <c r="O236" s="1182">
        <v>0</v>
      </c>
      <c r="P236" s="1182">
        <v>0</v>
      </c>
      <c r="Q236" s="1183">
        <v>0</v>
      </c>
      <c r="R236" s="880"/>
      <c r="S236" s="1616"/>
      <c r="T236" s="478">
        <f t="shared" si="63"/>
        <v>0</v>
      </c>
      <c r="U236" s="478">
        <f t="shared" si="64"/>
        <v>0</v>
      </c>
      <c r="V236" s="478">
        <f t="shared" si="65"/>
        <v>0</v>
      </c>
    </row>
    <row r="237" spans="1:22" ht="24.75" x14ac:dyDescent="0.25">
      <c r="A237" s="1544">
        <v>2</v>
      </c>
      <c r="B237" s="888" t="s">
        <v>441</v>
      </c>
      <c r="C237" s="991">
        <f>SUM(D237:G237)</f>
        <v>0</v>
      </c>
      <c r="D237" s="1067">
        <f>SUM(D238)</f>
        <v>0</v>
      </c>
      <c r="E237" s="1067">
        <f>SUM(E238)</f>
        <v>0</v>
      </c>
      <c r="F237" s="1067">
        <f>SUM(F238)</f>
        <v>0</v>
      </c>
      <c r="G237" s="1191">
        <f>SUM(G238)</f>
        <v>0</v>
      </c>
      <c r="H237" s="991">
        <f t="shared" si="77"/>
        <v>0</v>
      </c>
      <c r="I237" s="1067">
        <f>SUM(I238)</f>
        <v>0</v>
      </c>
      <c r="J237" s="1067">
        <f>SUM(J238)</f>
        <v>0</v>
      </c>
      <c r="K237" s="1067">
        <f>SUM(K238)</f>
        <v>0</v>
      </c>
      <c r="L237" s="1191">
        <f>SUM(L238)</f>
        <v>0</v>
      </c>
      <c r="M237" s="991">
        <f t="shared" si="78"/>
        <v>0</v>
      </c>
      <c r="N237" s="1067">
        <f>SUM(N238)</f>
        <v>0</v>
      </c>
      <c r="O237" s="1067">
        <f>SUM(O238)</f>
        <v>0</v>
      </c>
      <c r="P237" s="1067">
        <f>SUM(P238)</f>
        <v>0</v>
      </c>
      <c r="Q237" s="1191">
        <f>SUM(Q238)</f>
        <v>0</v>
      </c>
      <c r="R237" s="950"/>
      <c r="S237" s="1616"/>
      <c r="T237" s="478">
        <f t="shared" si="63"/>
        <v>0</v>
      </c>
      <c r="U237" s="478">
        <f t="shared" si="64"/>
        <v>0</v>
      </c>
      <c r="V237" s="478">
        <f t="shared" si="65"/>
        <v>0</v>
      </c>
    </row>
    <row r="238" spans="1:22" x14ac:dyDescent="0.25">
      <c r="A238" s="1545" t="s">
        <v>34</v>
      </c>
      <c r="B238" s="54" t="s">
        <v>442</v>
      </c>
      <c r="C238" s="991">
        <f>SUM(D238:G238)</f>
        <v>0</v>
      </c>
      <c r="D238" s="1065">
        <v>0</v>
      </c>
      <c r="E238" s="1065">
        <v>0</v>
      </c>
      <c r="F238" s="1065">
        <v>0</v>
      </c>
      <c r="G238" s="1180">
        <v>0</v>
      </c>
      <c r="H238" s="991">
        <f t="shared" si="77"/>
        <v>0</v>
      </c>
      <c r="I238" s="1065">
        <v>0</v>
      </c>
      <c r="J238" s="1065">
        <v>0</v>
      </c>
      <c r="K238" s="1065">
        <v>0</v>
      </c>
      <c r="L238" s="1180">
        <v>0</v>
      </c>
      <c r="M238" s="991">
        <f t="shared" si="78"/>
        <v>0</v>
      </c>
      <c r="N238" s="1065">
        <v>0</v>
      </c>
      <c r="O238" s="1065">
        <v>0</v>
      </c>
      <c r="P238" s="1065">
        <v>0</v>
      </c>
      <c r="Q238" s="1180">
        <v>0</v>
      </c>
      <c r="R238" s="950"/>
      <c r="S238" s="1616"/>
      <c r="T238" s="478">
        <f t="shared" si="63"/>
        <v>0</v>
      </c>
      <c r="U238" s="478">
        <f t="shared" si="64"/>
        <v>0</v>
      </c>
      <c r="V238" s="478">
        <f t="shared" si="65"/>
        <v>0</v>
      </c>
    </row>
    <row r="239" spans="1:22" ht="48.75" x14ac:dyDescent="0.25">
      <c r="A239" s="1544">
        <v>3</v>
      </c>
      <c r="B239" s="888" t="s">
        <v>443</v>
      </c>
      <c r="C239" s="991">
        <f t="shared" ref="C239:C244" si="79">SUM(D239:G239)</f>
        <v>0</v>
      </c>
      <c r="D239" s="1067">
        <f>SUM(D240)</f>
        <v>0</v>
      </c>
      <c r="E239" s="1067">
        <f>SUM(E240)</f>
        <v>0</v>
      </c>
      <c r="F239" s="1067">
        <f>SUM(F240)</f>
        <v>0</v>
      </c>
      <c r="G239" s="1191">
        <f>SUM(G240)</f>
        <v>0</v>
      </c>
      <c r="H239" s="991">
        <f t="shared" si="77"/>
        <v>0</v>
      </c>
      <c r="I239" s="1067">
        <f>SUM(I240)</f>
        <v>0</v>
      </c>
      <c r="J239" s="1067">
        <f>SUM(J240)</f>
        <v>0</v>
      </c>
      <c r="K239" s="1067">
        <f>SUM(K240)</f>
        <v>0</v>
      </c>
      <c r="L239" s="1191">
        <f>SUM(L240)</f>
        <v>0</v>
      </c>
      <c r="M239" s="991">
        <f t="shared" si="78"/>
        <v>0</v>
      </c>
      <c r="N239" s="1067">
        <f>SUM(N240)</f>
        <v>0</v>
      </c>
      <c r="O239" s="1067">
        <f>SUM(O240)</f>
        <v>0</v>
      </c>
      <c r="P239" s="1067">
        <f>SUM(P240)</f>
        <v>0</v>
      </c>
      <c r="Q239" s="1191">
        <f>SUM(Q240)</f>
        <v>0</v>
      </c>
      <c r="R239" s="950"/>
      <c r="S239" s="1616"/>
      <c r="T239" s="478">
        <f t="shared" si="63"/>
        <v>0</v>
      </c>
      <c r="U239" s="478">
        <f t="shared" si="64"/>
        <v>0</v>
      </c>
      <c r="V239" s="478">
        <f t="shared" si="65"/>
        <v>0</v>
      </c>
    </row>
    <row r="240" spans="1:22" ht="24.75" x14ac:dyDescent="0.25">
      <c r="A240" s="1545" t="s">
        <v>40</v>
      </c>
      <c r="B240" s="54" t="s">
        <v>444</v>
      </c>
      <c r="C240" s="991">
        <f t="shared" si="79"/>
        <v>0</v>
      </c>
      <c r="D240" s="1065"/>
      <c r="E240" s="1065"/>
      <c r="F240" s="1065"/>
      <c r="G240" s="1180"/>
      <c r="H240" s="991">
        <f t="shared" si="77"/>
        <v>0</v>
      </c>
      <c r="I240" s="1065"/>
      <c r="J240" s="1065"/>
      <c r="K240" s="1065"/>
      <c r="L240" s="1180"/>
      <c r="M240" s="991">
        <f t="shared" si="78"/>
        <v>0</v>
      </c>
      <c r="N240" s="1065"/>
      <c r="O240" s="1065"/>
      <c r="P240" s="1065"/>
      <c r="Q240" s="1180"/>
      <c r="R240" s="997"/>
      <c r="S240" s="1616"/>
      <c r="T240" s="478">
        <f t="shared" si="63"/>
        <v>0</v>
      </c>
      <c r="U240" s="478">
        <f t="shared" si="64"/>
        <v>0</v>
      </c>
      <c r="V240" s="478">
        <f t="shared" si="65"/>
        <v>0</v>
      </c>
    </row>
    <row r="241" spans="1:22" ht="36.75" x14ac:dyDescent="0.25">
      <c r="A241" s="1544">
        <v>4</v>
      </c>
      <c r="B241" s="888" t="s">
        <v>445</v>
      </c>
      <c r="C241" s="991">
        <f t="shared" si="79"/>
        <v>0</v>
      </c>
      <c r="D241" s="1067">
        <f>SUM(D242)</f>
        <v>0</v>
      </c>
      <c r="E241" s="1067">
        <f>SUM(E242)</f>
        <v>0</v>
      </c>
      <c r="F241" s="1067">
        <f>SUM(F242)</f>
        <v>0</v>
      </c>
      <c r="G241" s="1191">
        <f>SUM(G242)</f>
        <v>0</v>
      </c>
      <c r="H241" s="991">
        <f t="shared" si="77"/>
        <v>0</v>
      </c>
      <c r="I241" s="1067">
        <f>SUM(I242)</f>
        <v>0</v>
      </c>
      <c r="J241" s="1067">
        <f>SUM(J242)</f>
        <v>0</v>
      </c>
      <c r="K241" s="1067">
        <f>SUM(K242)</f>
        <v>0</v>
      </c>
      <c r="L241" s="1191">
        <f>SUM(L242)</f>
        <v>0</v>
      </c>
      <c r="M241" s="991">
        <f t="shared" si="78"/>
        <v>0</v>
      </c>
      <c r="N241" s="1067">
        <f>SUM(N242)</f>
        <v>0</v>
      </c>
      <c r="O241" s="1067">
        <f>SUM(O242)</f>
        <v>0</v>
      </c>
      <c r="P241" s="1067">
        <f>SUM(P242)</f>
        <v>0</v>
      </c>
      <c r="Q241" s="1191">
        <f>SUM(Q242)</f>
        <v>0</v>
      </c>
      <c r="R241" s="950"/>
      <c r="S241" s="1616"/>
      <c r="T241" s="478">
        <f t="shared" si="63"/>
        <v>0</v>
      </c>
      <c r="U241" s="478">
        <f t="shared" si="64"/>
        <v>0</v>
      </c>
      <c r="V241" s="478">
        <f t="shared" si="65"/>
        <v>0</v>
      </c>
    </row>
    <row r="242" spans="1:22" ht="24.75" x14ac:dyDescent="0.25">
      <c r="A242" s="1545" t="s">
        <v>50</v>
      </c>
      <c r="B242" s="54" t="s">
        <v>832</v>
      </c>
      <c r="C242" s="991">
        <f t="shared" si="79"/>
        <v>0</v>
      </c>
      <c r="D242" s="1065"/>
      <c r="E242" s="1065"/>
      <c r="F242" s="1065"/>
      <c r="G242" s="1180"/>
      <c r="H242" s="991">
        <f t="shared" si="77"/>
        <v>0</v>
      </c>
      <c r="I242" s="1065"/>
      <c r="J242" s="1065"/>
      <c r="K242" s="1065"/>
      <c r="L242" s="1180"/>
      <c r="M242" s="991">
        <f t="shared" si="78"/>
        <v>0</v>
      </c>
      <c r="N242" s="1065"/>
      <c r="O242" s="1065"/>
      <c r="P242" s="1065"/>
      <c r="Q242" s="1180"/>
      <c r="R242" s="997"/>
      <c r="S242" s="1616"/>
      <c r="T242" s="478">
        <f t="shared" si="63"/>
        <v>0</v>
      </c>
      <c r="U242" s="478">
        <f t="shared" si="64"/>
        <v>0</v>
      </c>
      <c r="V242" s="478">
        <f t="shared" si="65"/>
        <v>0</v>
      </c>
    </row>
    <row r="243" spans="1:22" ht="24.75" x14ac:dyDescent="0.25">
      <c r="A243" s="1544">
        <v>5</v>
      </c>
      <c r="B243" s="888" t="s">
        <v>447</v>
      </c>
      <c r="C243" s="991">
        <f t="shared" si="79"/>
        <v>0</v>
      </c>
      <c r="D243" s="1067">
        <v>0</v>
      </c>
      <c r="E243" s="1067">
        <v>0</v>
      </c>
      <c r="F243" s="1067">
        <v>0</v>
      </c>
      <c r="G243" s="1191">
        <v>0</v>
      </c>
      <c r="H243" s="991">
        <f t="shared" si="77"/>
        <v>0</v>
      </c>
      <c r="I243" s="1067">
        <v>0</v>
      </c>
      <c r="J243" s="1067">
        <v>0</v>
      </c>
      <c r="K243" s="1067">
        <v>0</v>
      </c>
      <c r="L243" s="1191">
        <v>0</v>
      </c>
      <c r="M243" s="991">
        <f t="shared" si="78"/>
        <v>0</v>
      </c>
      <c r="N243" s="1067">
        <v>0</v>
      </c>
      <c r="O243" s="1067">
        <v>0</v>
      </c>
      <c r="P243" s="1067">
        <v>0</v>
      </c>
      <c r="Q243" s="1191">
        <v>0</v>
      </c>
      <c r="R243" s="950"/>
      <c r="S243" s="1616"/>
      <c r="T243" s="478">
        <f t="shared" si="63"/>
        <v>0</v>
      </c>
      <c r="U243" s="478">
        <f t="shared" si="64"/>
        <v>0</v>
      </c>
      <c r="V243" s="478">
        <f t="shared" si="65"/>
        <v>0</v>
      </c>
    </row>
    <row r="244" spans="1:22" ht="16.5" thickBot="1" x14ac:dyDescent="0.3">
      <c r="A244" s="921"/>
      <c r="B244" s="1010" t="s">
        <v>131</v>
      </c>
      <c r="C244" s="1224">
        <f t="shared" si="79"/>
        <v>0</v>
      </c>
      <c r="D244" s="1225">
        <f>D236+D237+D239+D241+D243</f>
        <v>0</v>
      </c>
      <c r="E244" s="1225">
        <f>E236+E237+E239+E241+E243</f>
        <v>0</v>
      </c>
      <c r="F244" s="1225">
        <f>F236+F237+F239+F241+F243</f>
        <v>0</v>
      </c>
      <c r="G244" s="1575">
        <f>G236+G237+G239+G241+G243</f>
        <v>0</v>
      </c>
      <c r="H244" s="1224">
        <f>SUM(I244:L244)</f>
        <v>0</v>
      </c>
      <c r="I244" s="1225">
        <f>I236+I237+I239+I241+I243</f>
        <v>0</v>
      </c>
      <c r="J244" s="1225">
        <f>J236+J237+J239+J241+J243</f>
        <v>0</v>
      </c>
      <c r="K244" s="1225">
        <f>K236+K237+K239+K241+K243</f>
        <v>0</v>
      </c>
      <c r="L244" s="1575">
        <f>L236+L237+L239+L241+L243</f>
        <v>0</v>
      </c>
      <c r="M244" s="1224">
        <f t="shared" si="78"/>
        <v>0</v>
      </c>
      <c r="N244" s="1225">
        <f>N236+N237+N239+N241+N243</f>
        <v>0</v>
      </c>
      <c r="O244" s="1225">
        <f>O236+O237+O239+O241+O243</f>
        <v>0</v>
      </c>
      <c r="P244" s="1225">
        <f>P236+P237+P239+P241+P243</f>
        <v>0</v>
      </c>
      <c r="Q244" s="1575">
        <f>Q236+Q237+Q239+Q241+Q243</f>
        <v>0</v>
      </c>
      <c r="R244" s="1011" t="e">
        <f>M244/C244*100</f>
        <v>#DIV/0!</v>
      </c>
      <c r="S244" s="1616">
        <v>19</v>
      </c>
      <c r="T244" s="478">
        <f t="shared" si="63"/>
        <v>0</v>
      </c>
      <c r="U244" s="478">
        <f t="shared" si="64"/>
        <v>0</v>
      </c>
      <c r="V244" s="478">
        <f t="shared" si="65"/>
        <v>0</v>
      </c>
    </row>
    <row r="245" spans="1:22" ht="30" customHeight="1" thickBot="1" x14ac:dyDescent="0.3">
      <c r="A245" s="1846" t="s">
        <v>833</v>
      </c>
      <c r="B245" s="1847"/>
      <c r="C245" s="1847"/>
      <c r="D245" s="1847"/>
      <c r="E245" s="1847"/>
      <c r="F245" s="1847"/>
      <c r="G245" s="1847"/>
      <c r="H245" s="1847"/>
      <c r="I245" s="1847"/>
      <c r="J245" s="1847"/>
      <c r="K245" s="1847"/>
      <c r="L245" s="1847"/>
      <c r="M245" s="1847"/>
      <c r="N245" s="1847"/>
      <c r="O245" s="1847"/>
      <c r="P245" s="1847"/>
      <c r="Q245" s="1847"/>
      <c r="R245" s="1848"/>
      <c r="S245" s="1618" t="s">
        <v>364</v>
      </c>
      <c r="T245" s="478">
        <f t="shared" si="63"/>
        <v>0</v>
      </c>
      <c r="U245" s="478">
        <f t="shared" si="64"/>
        <v>0</v>
      </c>
      <c r="V245" s="478">
        <f t="shared" si="65"/>
        <v>0</v>
      </c>
    </row>
    <row r="246" spans="1:22" ht="28.5" customHeight="1" x14ac:dyDescent="0.25">
      <c r="A246" s="1720">
        <v>1</v>
      </c>
      <c r="B246" s="1719" t="s">
        <v>216</v>
      </c>
      <c r="C246" s="1447">
        <f>D246+E246+F246+G246</f>
        <v>622.4</v>
      </c>
      <c r="D246" s="1434">
        <f>D247+D248</f>
        <v>622.4</v>
      </c>
      <c r="E246" s="1434">
        <f>E247+E248</f>
        <v>0</v>
      </c>
      <c r="F246" s="1434">
        <f>F247+F248</f>
        <v>0</v>
      </c>
      <c r="G246" s="1434">
        <f>G247+G248</f>
        <v>0</v>
      </c>
      <c r="H246" s="1819">
        <f>I246+J246+K246+L246</f>
        <v>622.4</v>
      </c>
      <c r="I246" s="1434">
        <f>I247+I248</f>
        <v>622.4</v>
      </c>
      <c r="J246" s="1434">
        <f>J247+J248</f>
        <v>0</v>
      </c>
      <c r="K246" s="1434">
        <f>K247+K248</f>
        <v>0</v>
      </c>
      <c r="L246" s="1434">
        <f>L247+L248</f>
        <v>0</v>
      </c>
      <c r="M246" s="1819">
        <f>N246+O246+P246+Q246</f>
        <v>622.33000000000004</v>
      </c>
      <c r="N246" s="1434">
        <f>N247+N248</f>
        <v>622.33000000000004</v>
      </c>
      <c r="O246" s="1434">
        <f>O247+O248</f>
        <v>0</v>
      </c>
      <c r="P246" s="1434">
        <f>P247+P248</f>
        <v>0</v>
      </c>
      <c r="Q246" s="1434">
        <f>Q247+Q248</f>
        <v>0</v>
      </c>
      <c r="R246" s="974"/>
      <c r="S246" s="1616"/>
      <c r="T246" s="478">
        <f t="shared" si="63"/>
        <v>0</v>
      </c>
      <c r="U246" s="478">
        <f t="shared" si="64"/>
        <v>0</v>
      </c>
      <c r="V246" s="478">
        <f t="shared" si="65"/>
        <v>0</v>
      </c>
    </row>
    <row r="247" spans="1:22" x14ac:dyDescent="0.25">
      <c r="A247" s="1542"/>
      <c r="B247" s="1709" t="s">
        <v>872</v>
      </c>
      <c r="C247" s="1247">
        <f t="shared" ref="C247:C275" si="80">D247+E247+F247+G247</f>
        <v>0</v>
      </c>
      <c r="D247" s="1241"/>
      <c r="E247" s="1241"/>
      <c r="F247" s="1241"/>
      <c r="G247" s="1242"/>
      <c r="H247" s="1247">
        <f t="shared" ref="H247:H272" si="81">I247+J247+K247+L247</f>
        <v>0</v>
      </c>
      <c r="I247" s="1241"/>
      <c r="J247" s="1241"/>
      <c r="K247" s="1241"/>
      <c r="L247" s="1242"/>
      <c r="M247" s="1247">
        <f t="shared" ref="M247:M272" si="82">N247+O247+P247+Q247</f>
        <v>0</v>
      </c>
      <c r="N247" s="1241"/>
      <c r="O247" s="1241"/>
      <c r="P247" s="1241"/>
      <c r="Q247" s="1242"/>
      <c r="R247" s="974"/>
      <c r="S247" s="1616"/>
      <c r="T247" s="478">
        <f t="shared" si="63"/>
        <v>0</v>
      </c>
      <c r="U247" s="478">
        <f t="shared" si="64"/>
        <v>0</v>
      </c>
      <c r="V247" s="478">
        <f t="shared" si="65"/>
        <v>0</v>
      </c>
    </row>
    <row r="248" spans="1:22" x14ac:dyDescent="0.25">
      <c r="A248" s="1542"/>
      <c r="B248" s="1709" t="s">
        <v>873</v>
      </c>
      <c r="C248" s="1247">
        <f t="shared" si="80"/>
        <v>622.4</v>
      </c>
      <c r="D248" s="1241">
        <v>622.4</v>
      </c>
      <c r="E248" s="1241"/>
      <c r="F248" s="1241"/>
      <c r="G248" s="1242"/>
      <c r="H248" s="1826">
        <f t="shared" si="81"/>
        <v>622.4</v>
      </c>
      <c r="I248" s="1241">
        <v>622.4</v>
      </c>
      <c r="J248" s="1241"/>
      <c r="K248" s="1241"/>
      <c r="L248" s="1242"/>
      <c r="M248" s="1826">
        <f t="shared" si="82"/>
        <v>622.33000000000004</v>
      </c>
      <c r="N248" s="1241">
        <v>622.33000000000004</v>
      </c>
      <c r="O248" s="1241"/>
      <c r="P248" s="1241"/>
      <c r="Q248" s="1242"/>
      <c r="R248" s="974"/>
      <c r="S248" s="1616"/>
      <c r="T248" s="478">
        <f t="shared" si="63"/>
        <v>0</v>
      </c>
      <c r="U248" s="478">
        <f t="shared" si="64"/>
        <v>0</v>
      </c>
      <c r="V248" s="478">
        <f t="shared" si="65"/>
        <v>0</v>
      </c>
    </row>
    <row r="249" spans="1:22" ht="22.5" customHeight="1" x14ac:dyDescent="0.25">
      <c r="A249" s="1720">
        <v>2</v>
      </c>
      <c r="B249" s="1719" t="s">
        <v>217</v>
      </c>
      <c r="C249" s="1819">
        <f t="shared" si="80"/>
        <v>48.4</v>
      </c>
      <c r="D249" s="1434">
        <f>D250+D251</f>
        <v>48.4</v>
      </c>
      <c r="E249" s="1434">
        <f>E250+E251</f>
        <v>0</v>
      </c>
      <c r="F249" s="1434">
        <f>F250+F251</f>
        <v>0</v>
      </c>
      <c r="G249" s="1434">
        <f>G250+G251</f>
        <v>0</v>
      </c>
      <c r="H249" s="1819">
        <f t="shared" si="81"/>
        <v>48.4</v>
      </c>
      <c r="I249" s="1434">
        <f>I250+I251</f>
        <v>48.4</v>
      </c>
      <c r="J249" s="1434">
        <f>J250+J251</f>
        <v>0</v>
      </c>
      <c r="K249" s="1434">
        <f>K250+K251</f>
        <v>0</v>
      </c>
      <c r="L249" s="1434">
        <f>L250+L251</f>
        <v>0</v>
      </c>
      <c r="M249" s="1819">
        <f t="shared" si="82"/>
        <v>48.4</v>
      </c>
      <c r="N249" s="1781">
        <f>N250+N251</f>
        <v>48.4</v>
      </c>
      <c r="O249" s="1434">
        <f>O250+O251</f>
        <v>0</v>
      </c>
      <c r="P249" s="1434">
        <f>P250+P251</f>
        <v>0</v>
      </c>
      <c r="Q249" s="1434">
        <f>Q250+Q251</f>
        <v>0</v>
      </c>
      <c r="R249" s="974"/>
      <c r="S249" s="1616"/>
      <c r="T249" s="478">
        <f t="shared" si="63"/>
        <v>0</v>
      </c>
      <c r="U249" s="478">
        <f t="shared" si="64"/>
        <v>0</v>
      </c>
      <c r="V249" s="478">
        <f t="shared" si="65"/>
        <v>0</v>
      </c>
    </row>
    <row r="250" spans="1:22" x14ac:dyDescent="0.25">
      <c r="A250" s="1542"/>
      <c r="B250" s="1709" t="s">
        <v>872</v>
      </c>
      <c r="C250" s="1247">
        <f t="shared" si="80"/>
        <v>48.4</v>
      </c>
      <c r="D250" s="1241">
        <v>48.4</v>
      </c>
      <c r="E250" s="1241"/>
      <c r="F250" s="1241"/>
      <c r="G250" s="1242"/>
      <c r="H250" s="1247">
        <f t="shared" si="81"/>
        <v>48.4</v>
      </c>
      <c r="I250" s="1241">
        <v>48.4</v>
      </c>
      <c r="J250" s="1241"/>
      <c r="K250" s="1241"/>
      <c r="L250" s="1242"/>
      <c r="M250" s="1247">
        <f t="shared" si="82"/>
        <v>48.4</v>
      </c>
      <c r="N250" s="1241">
        <v>48.4</v>
      </c>
      <c r="O250" s="1241"/>
      <c r="P250" s="1241"/>
      <c r="Q250" s="1242"/>
      <c r="R250" s="974"/>
      <c r="S250" s="1616"/>
      <c r="T250" s="478">
        <f t="shared" si="63"/>
        <v>0</v>
      </c>
      <c r="U250" s="478">
        <f t="shared" si="64"/>
        <v>0</v>
      </c>
      <c r="V250" s="478">
        <f t="shared" si="65"/>
        <v>0</v>
      </c>
    </row>
    <row r="251" spans="1:22" x14ac:dyDescent="0.25">
      <c r="A251" s="1542"/>
      <c r="B251" s="1709" t="s">
        <v>873</v>
      </c>
      <c r="C251" s="1247">
        <f t="shared" si="80"/>
        <v>0</v>
      </c>
      <c r="D251" s="1241"/>
      <c r="E251" s="1241"/>
      <c r="F251" s="1241"/>
      <c r="G251" s="1242"/>
      <c r="H251" s="1247">
        <f t="shared" si="81"/>
        <v>0</v>
      </c>
      <c r="I251" s="1241"/>
      <c r="J251" s="1241"/>
      <c r="K251" s="1241"/>
      <c r="L251" s="1242"/>
      <c r="M251" s="1247">
        <f t="shared" si="82"/>
        <v>0</v>
      </c>
      <c r="N251" s="1241"/>
      <c r="O251" s="1241"/>
      <c r="P251" s="1241"/>
      <c r="Q251" s="1242"/>
      <c r="R251" s="974"/>
      <c r="S251" s="1616"/>
      <c r="T251" s="478">
        <f t="shared" si="63"/>
        <v>0</v>
      </c>
      <c r="U251" s="478">
        <f t="shared" si="64"/>
        <v>0</v>
      </c>
      <c r="V251" s="478">
        <f t="shared" si="65"/>
        <v>0</v>
      </c>
    </row>
    <row r="252" spans="1:22" ht="27" customHeight="1" x14ac:dyDescent="0.25">
      <c r="A252" s="1542">
        <v>3</v>
      </c>
      <c r="B252" s="1719" t="s">
        <v>218</v>
      </c>
      <c r="C252" s="1447">
        <f t="shared" si="80"/>
        <v>500</v>
      </c>
      <c r="D252" s="1434">
        <f>D253+D254</f>
        <v>500</v>
      </c>
      <c r="E252" s="1434">
        <f>E253+E254</f>
        <v>0</v>
      </c>
      <c r="F252" s="1434">
        <f>F253+F254</f>
        <v>0</v>
      </c>
      <c r="G252" s="1434">
        <f>G253+G254</f>
        <v>0</v>
      </c>
      <c r="H252" s="1819">
        <f t="shared" si="81"/>
        <v>500</v>
      </c>
      <c r="I252" s="1434">
        <f>I253+I254</f>
        <v>500</v>
      </c>
      <c r="J252" s="1434">
        <f>J253+J254</f>
        <v>0</v>
      </c>
      <c r="K252" s="1434">
        <f>K253+K254</f>
        <v>0</v>
      </c>
      <c r="L252" s="1434">
        <f>L253+L254</f>
        <v>0</v>
      </c>
      <c r="M252" s="1819">
        <f t="shared" si="82"/>
        <v>500</v>
      </c>
      <c r="N252" s="1434">
        <f>N253+N254</f>
        <v>500</v>
      </c>
      <c r="O252" s="1434">
        <f>O253+O254</f>
        <v>0</v>
      </c>
      <c r="P252" s="1434">
        <f>P253+P254</f>
        <v>0</v>
      </c>
      <c r="Q252" s="1434">
        <f>Q253+Q254</f>
        <v>0</v>
      </c>
      <c r="R252" s="974"/>
      <c r="S252" s="1616"/>
      <c r="T252" s="478">
        <f t="shared" si="63"/>
        <v>0</v>
      </c>
      <c r="U252" s="478">
        <f t="shared" si="64"/>
        <v>0</v>
      </c>
      <c r="V252" s="478">
        <f t="shared" si="65"/>
        <v>0</v>
      </c>
    </row>
    <row r="253" spans="1:22" x14ac:dyDescent="0.25">
      <c r="A253" s="1542"/>
      <c r="B253" s="1709" t="s">
        <v>872</v>
      </c>
      <c r="C253" s="1247">
        <f t="shared" si="80"/>
        <v>500</v>
      </c>
      <c r="D253" s="1241">
        <v>500</v>
      </c>
      <c r="E253" s="1241"/>
      <c r="F253" s="1241"/>
      <c r="G253" s="1242"/>
      <c r="H253" s="1247">
        <f t="shared" si="81"/>
        <v>500</v>
      </c>
      <c r="I253" s="1241">
        <v>500</v>
      </c>
      <c r="J253" s="1241"/>
      <c r="K253" s="1241"/>
      <c r="L253" s="1242"/>
      <c r="M253" s="1247">
        <f t="shared" si="82"/>
        <v>500</v>
      </c>
      <c r="N253" s="1241">
        <v>500</v>
      </c>
      <c r="O253" s="1241"/>
      <c r="P253" s="1241"/>
      <c r="Q253" s="1242"/>
      <c r="R253" s="974"/>
      <c r="S253" s="1616"/>
      <c r="T253" s="478">
        <f t="shared" si="63"/>
        <v>0</v>
      </c>
      <c r="U253" s="478">
        <f t="shared" si="64"/>
        <v>0</v>
      </c>
      <c r="V253" s="478">
        <f t="shared" si="65"/>
        <v>0</v>
      </c>
    </row>
    <row r="254" spans="1:22" x14ac:dyDescent="0.25">
      <c r="A254" s="1542"/>
      <c r="B254" s="1709" t="s">
        <v>873</v>
      </c>
      <c r="C254" s="1247">
        <f t="shared" si="80"/>
        <v>0</v>
      </c>
      <c r="D254" s="1241"/>
      <c r="E254" s="1241"/>
      <c r="F254" s="1241"/>
      <c r="G254" s="1242"/>
      <c r="H254" s="1247">
        <f t="shared" si="81"/>
        <v>0</v>
      </c>
      <c r="I254" s="1241"/>
      <c r="J254" s="1241"/>
      <c r="K254" s="1241"/>
      <c r="L254" s="1242"/>
      <c r="M254" s="1247">
        <f t="shared" si="82"/>
        <v>0</v>
      </c>
      <c r="N254" s="1241"/>
      <c r="O254" s="1241"/>
      <c r="P254" s="1241"/>
      <c r="Q254" s="1242"/>
      <c r="R254" s="974"/>
      <c r="S254" s="1616"/>
      <c r="T254" s="478">
        <f t="shared" si="63"/>
        <v>0</v>
      </c>
      <c r="U254" s="478">
        <f t="shared" si="64"/>
        <v>0</v>
      </c>
      <c r="V254" s="478">
        <f t="shared" si="65"/>
        <v>0</v>
      </c>
    </row>
    <row r="255" spans="1:22" ht="23.25" customHeight="1" x14ac:dyDescent="0.25">
      <c r="A255" s="1542">
        <v>4</v>
      </c>
      <c r="B255" s="1719" t="s">
        <v>222</v>
      </c>
      <c r="C255" s="1447">
        <f t="shared" si="80"/>
        <v>0</v>
      </c>
      <c r="D255" s="1434">
        <f>D256+D257</f>
        <v>0</v>
      </c>
      <c r="E255" s="1434">
        <f>E256+E257</f>
        <v>0</v>
      </c>
      <c r="F255" s="1434">
        <f>F256+F257</f>
        <v>0</v>
      </c>
      <c r="G255" s="1434">
        <f>G256+G257</f>
        <v>0</v>
      </c>
      <c r="H255" s="1447">
        <f t="shared" si="81"/>
        <v>0</v>
      </c>
      <c r="I255" s="1434">
        <f>I256+I257</f>
        <v>0</v>
      </c>
      <c r="J255" s="1434">
        <f>J256+J257</f>
        <v>0</v>
      </c>
      <c r="K255" s="1434">
        <f>K256+K257</f>
        <v>0</v>
      </c>
      <c r="L255" s="1434">
        <f>L256+L257</f>
        <v>0</v>
      </c>
      <c r="M255" s="1447">
        <f t="shared" si="82"/>
        <v>0</v>
      </c>
      <c r="N255" s="1781">
        <f>N256+N257</f>
        <v>0</v>
      </c>
      <c r="O255" s="1434">
        <f>O256+O257</f>
        <v>0</v>
      </c>
      <c r="P255" s="1434">
        <f>P256+P257</f>
        <v>0</v>
      </c>
      <c r="Q255" s="1434">
        <f>Q256+Q257</f>
        <v>0</v>
      </c>
      <c r="R255" s="974"/>
      <c r="S255" s="1616"/>
      <c r="T255" s="478">
        <f t="shared" si="63"/>
        <v>0</v>
      </c>
      <c r="U255" s="478">
        <f t="shared" si="64"/>
        <v>0</v>
      </c>
      <c r="V255" s="478">
        <f t="shared" si="65"/>
        <v>0</v>
      </c>
    </row>
    <row r="256" spans="1:22" x14ac:dyDescent="0.25">
      <c r="A256" s="1542"/>
      <c r="B256" s="1709" t="s">
        <v>872</v>
      </c>
      <c r="C256" s="1247">
        <f t="shared" si="80"/>
        <v>0</v>
      </c>
      <c r="D256" s="1241">
        <v>0</v>
      </c>
      <c r="E256" s="1241"/>
      <c r="F256" s="1241"/>
      <c r="G256" s="1242"/>
      <c r="H256" s="1247">
        <f t="shared" si="81"/>
        <v>0</v>
      </c>
      <c r="I256" s="1241">
        <v>0</v>
      </c>
      <c r="J256" s="1241"/>
      <c r="K256" s="1241"/>
      <c r="L256" s="1242"/>
      <c r="M256" s="1247">
        <f t="shared" si="82"/>
        <v>0</v>
      </c>
      <c r="N256" s="1241">
        <v>0</v>
      </c>
      <c r="O256" s="1241"/>
      <c r="P256" s="1241"/>
      <c r="Q256" s="1242"/>
      <c r="R256" s="974"/>
      <c r="S256" s="1616"/>
      <c r="T256" s="478">
        <f t="shared" si="63"/>
        <v>0</v>
      </c>
      <c r="U256" s="478">
        <f t="shared" si="64"/>
        <v>0</v>
      </c>
      <c r="V256" s="478">
        <f t="shared" si="65"/>
        <v>0</v>
      </c>
    </row>
    <row r="257" spans="1:22" x14ac:dyDescent="0.25">
      <c r="A257" s="1542"/>
      <c r="B257" s="1709" t="s">
        <v>873</v>
      </c>
      <c r="C257" s="1247">
        <f t="shared" si="80"/>
        <v>0</v>
      </c>
      <c r="D257" s="1241"/>
      <c r="E257" s="1241"/>
      <c r="F257" s="1241"/>
      <c r="G257" s="1242"/>
      <c r="H257" s="1247">
        <f t="shared" si="81"/>
        <v>0</v>
      </c>
      <c r="I257" s="1241"/>
      <c r="J257" s="1241"/>
      <c r="K257" s="1241"/>
      <c r="L257" s="1242"/>
      <c r="M257" s="1247">
        <f t="shared" si="82"/>
        <v>0</v>
      </c>
      <c r="N257" s="1241"/>
      <c r="O257" s="1241"/>
      <c r="P257" s="1241"/>
      <c r="Q257" s="1242"/>
      <c r="R257" s="974"/>
      <c r="S257" s="1616"/>
      <c r="T257" s="478">
        <f t="shared" si="63"/>
        <v>0</v>
      </c>
      <c r="U257" s="478">
        <f t="shared" si="64"/>
        <v>0</v>
      </c>
      <c r="V257" s="478">
        <f t="shared" si="65"/>
        <v>0</v>
      </c>
    </row>
    <row r="258" spans="1:22" ht="21.75" customHeight="1" x14ac:dyDescent="0.25">
      <c r="A258" s="1720">
        <v>5</v>
      </c>
      <c r="B258" s="1718" t="s">
        <v>225</v>
      </c>
      <c r="C258" s="1447">
        <f t="shared" si="80"/>
        <v>85.96</v>
      </c>
      <c r="D258" s="1434">
        <f>D259+D260</f>
        <v>85.96</v>
      </c>
      <c r="E258" s="1434">
        <f>E259+E260</f>
        <v>0</v>
      </c>
      <c r="F258" s="1434">
        <f>F259+F260</f>
        <v>0</v>
      </c>
      <c r="G258" s="1434">
        <f>G259+G260</f>
        <v>0</v>
      </c>
      <c r="H258" s="1819">
        <f t="shared" si="81"/>
        <v>85.96</v>
      </c>
      <c r="I258" s="1434">
        <f>I259+I260</f>
        <v>85.96</v>
      </c>
      <c r="J258" s="1434">
        <f>J259+J260</f>
        <v>0</v>
      </c>
      <c r="K258" s="1434">
        <f>K259+K260</f>
        <v>0</v>
      </c>
      <c r="L258" s="1434">
        <f>L259+L260</f>
        <v>0</v>
      </c>
      <c r="M258" s="1819">
        <f t="shared" si="82"/>
        <v>85.86</v>
      </c>
      <c r="N258" s="1434">
        <f>N259+N260</f>
        <v>85.86</v>
      </c>
      <c r="O258" s="1434">
        <f>O259+O260</f>
        <v>0</v>
      </c>
      <c r="P258" s="1434">
        <f>P259+P260</f>
        <v>0</v>
      </c>
      <c r="Q258" s="1434">
        <f>Q259+Q260</f>
        <v>0</v>
      </c>
      <c r="R258" s="974"/>
      <c r="S258" s="1616"/>
      <c r="T258" s="478">
        <f t="shared" si="63"/>
        <v>0</v>
      </c>
      <c r="U258" s="478">
        <f t="shared" si="64"/>
        <v>0</v>
      </c>
      <c r="V258" s="478">
        <f t="shared" si="65"/>
        <v>0</v>
      </c>
    </row>
    <row r="259" spans="1:22" x14ac:dyDescent="0.25">
      <c r="A259" s="1542"/>
      <c r="B259" s="1709" t="s">
        <v>872</v>
      </c>
      <c r="C259" s="1247">
        <f t="shared" si="80"/>
        <v>0</v>
      </c>
      <c r="D259" s="1241"/>
      <c r="E259" s="1241"/>
      <c r="F259" s="1241"/>
      <c r="G259" s="1242"/>
      <c r="H259" s="1247">
        <f t="shared" si="81"/>
        <v>0</v>
      </c>
      <c r="I259" s="1241"/>
      <c r="J259" s="1241"/>
      <c r="K259" s="1241"/>
      <c r="L259" s="1242"/>
      <c r="M259" s="1247">
        <f t="shared" si="82"/>
        <v>0</v>
      </c>
      <c r="N259" s="1241"/>
      <c r="O259" s="1241"/>
      <c r="P259" s="1241"/>
      <c r="Q259" s="1242"/>
      <c r="R259" s="974"/>
      <c r="S259" s="1616"/>
      <c r="T259" s="478">
        <f t="shared" ref="T259:T324" si="83">C259-H259</f>
        <v>0</v>
      </c>
      <c r="U259" s="478">
        <f t="shared" ref="U259:U324" si="84">D259-I259</f>
        <v>0</v>
      </c>
      <c r="V259" s="478">
        <f t="shared" ref="V259:V324" si="85">E259-J259</f>
        <v>0</v>
      </c>
    </row>
    <row r="260" spans="1:22" x14ac:dyDescent="0.25">
      <c r="A260" s="1542"/>
      <c r="B260" s="1709" t="s">
        <v>873</v>
      </c>
      <c r="C260" s="1247">
        <f t="shared" si="80"/>
        <v>85.96</v>
      </c>
      <c r="D260" s="1241">
        <v>85.96</v>
      </c>
      <c r="E260" s="1241"/>
      <c r="F260" s="1241"/>
      <c r="G260" s="1242"/>
      <c r="H260" s="1826">
        <f t="shared" si="81"/>
        <v>85.96</v>
      </c>
      <c r="I260" s="1241">
        <v>85.96</v>
      </c>
      <c r="J260" s="1241"/>
      <c r="K260" s="1241"/>
      <c r="L260" s="1242"/>
      <c r="M260" s="1826">
        <f t="shared" si="82"/>
        <v>85.86</v>
      </c>
      <c r="N260" s="1241">
        <v>85.86</v>
      </c>
      <c r="O260" s="1241"/>
      <c r="P260" s="1241"/>
      <c r="Q260" s="1242"/>
      <c r="R260" s="974"/>
      <c r="S260" s="1616"/>
      <c r="T260" s="478">
        <f t="shared" si="83"/>
        <v>0</v>
      </c>
      <c r="U260" s="478">
        <f t="shared" si="84"/>
        <v>0</v>
      </c>
      <c r="V260" s="478">
        <f t="shared" si="85"/>
        <v>0</v>
      </c>
    </row>
    <row r="261" spans="1:22" ht="27" customHeight="1" x14ac:dyDescent="0.25">
      <c r="A261" s="1720">
        <v>6</v>
      </c>
      <c r="B261" s="1718" t="s">
        <v>223</v>
      </c>
      <c r="C261" s="1447">
        <f t="shared" si="80"/>
        <v>0</v>
      </c>
      <c r="D261" s="1434">
        <f>D262+D263</f>
        <v>0</v>
      </c>
      <c r="E261" s="1434">
        <f>E262+E263</f>
        <v>0</v>
      </c>
      <c r="F261" s="1434">
        <f>F262+F263</f>
        <v>0</v>
      </c>
      <c r="G261" s="1434">
        <f>G262+G263</f>
        <v>0</v>
      </c>
      <c r="H261" s="1447">
        <f t="shared" si="81"/>
        <v>0</v>
      </c>
      <c r="I261" s="1434">
        <f>I262+I263</f>
        <v>0</v>
      </c>
      <c r="J261" s="1434">
        <f>J262+J263</f>
        <v>0</v>
      </c>
      <c r="K261" s="1434">
        <f>K262+K263</f>
        <v>0</v>
      </c>
      <c r="L261" s="1434">
        <f>L262+L263</f>
        <v>0</v>
      </c>
      <c r="M261" s="1447">
        <f t="shared" si="82"/>
        <v>0</v>
      </c>
      <c r="N261" s="1434">
        <f>N262+N263</f>
        <v>0</v>
      </c>
      <c r="O261" s="1434">
        <f>O262+O263</f>
        <v>0</v>
      </c>
      <c r="P261" s="1434">
        <f>P262+P263</f>
        <v>0</v>
      </c>
      <c r="Q261" s="1434">
        <f>Q262+Q263</f>
        <v>0</v>
      </c>
      <c r="R261" s="974"/>
      <c r="S261" s="1616"/>
      <c r="T261" s="478">
        <f t="shared" si="83"/>
        <v>0</v>
      </c>
      <c r="U261" s="478">
        <f t="shared" si="84"/>
        <v>0</v>
      </c>
      <c r="V261" s="478">
        <f t="shared" si="85"/>
        <v>0</v>
      </c>
    </row>
    <row r="262" spans="1:22" ht="18" customHeight="1" x14ac:dyDescent="0.25">
      <c r="A262" s="1542"/>
      <c r="B262" s="1709" t="s">
        <v>872</v>
      </c>
      <c r="C262" s="1247">
        <f t="shared" si="80"/>
        <v>0</v>
      </c>
      <c r="D262" s="1241"/>
      <c r="E262" s="1241"/>
      <c r="F262" s="1241"/>
      <c r="G262" s="1242"/>
      <c r="H262" s="1247">
        <f t="shared" si="81"/>
        <v>0</v>
      </c>
      <c r="I262" s="1241"/>
      <c r="J262" s="1241"/>
      <c r="K262" s="1241"/>
      <c r="L262" s="1242"/>
      <c r="M262" s="1247">
        <f t="shared" si="82"/>
        <v>0</v>
      </c>
      <c r="N262" s="1241"/>
      <c r="O262" s="1241"/>
      <c r="P262" s="1241"/>
      <c r="Q262" s="1242"/>
      <c r="R262" s="974"/>
      <c r="S262" s="1616"/>
      <c r="T262" s="478">
        <f t="shared" si="83"/>
        <v>0</v>
      </c>
      <c r="U262" s="478">
        <f t="shared" si="84"/>
        <v>0</v>
      </c>
      <c r="V262" s="478">
        <f t="shared" si="85"/>
        <v>0</v>
      </c>
    </row>
    <row r="263" spans="1:22" ht="16.5" customHeight="1" x14ac:dyDescent="0.25">
      <c r="A263" s="1542"/>
      <c r="B263" s="1709" t="s">
        <v>873</v>
      </c>
      <c r="C263" s="1247">
        <f t="shared" si="80"/>
        <v>0</v>
      </c>
      <c r="D263" s="1241"/>
      <c r="E263" s="1241"/>
      <c r="F263" s="1241"/>
      <c r="G263" s="1242"/>
      <c r="H263" s="1247">
        <f t="shared" si="81"/>
        <v>0</v>
      </c>
      <c r="I263" s="1241"/>
      <c r="J263" s="1241"/>
      <c r="K263" s="1241"/>
      <c r="L263" s="1242"/>
      <c r="M263" s="1247">
        <f t="shared" si="82"/>
        <v>0</v>
      </c>
      <c r="N263" s="1241"/>
      <c r="O263" s="1241"/>
      <c r="P263" s="1241"/>
      <c r="Q263" s="1242"/>
      <c r="R263" s="974"/>
      <c r="S263" s="1616"/>
      <c r="T263" s="478">
        <f t="shared" si="83"/>
        <v>0</v>
      </c>
      <c r="U263" s="478">
        <f t="shared" si="84"/>
        <v>0</v>
      </c>
      <c r="V263" s="478">
        <f t="shared" si="85"/>
        <v>0</v>
      </c>
    </row>
    <row r="264" spans="1:22" ht="26.25" x14ac:dyDescent="0.25">
      <c r="A264" s="1720">
        <v>7</v>
      </c>
      <c r="B264" s="1718" t="s">
        <v>224</v>
      </c>
      <c r="C264" s="1447">
        <f t="shared" si="80"/>
        <v>0</v>
      </c>
      <c r="D264" s="1434">
        <f>D265+D266</f>
        <v>0</v>
      </c>
      <c r="E264" s="1434">
        <f>E265+E266</f>
        <v>0</v>
      </c>
      <c r="F264" s="1434">
        <f>F265+F266</f>
        <v>0</v>
      </c>
      <c r="G264" s="1434">
        <f>G265+G266</f>
        <v>0</v>
      </c>
      <c r="H264" s="1447">
        <f t="shared" si="81"/>
        <v>0</v>
      </c>
      <c r="I264" s="1434">
        <f>I265+I266</f>
        <v>0</v>
      </c>
      <c r="J264" s="1434">
        <f>J265+J266</f>
        <v>0</v>
      </c>
      <c r="K264" s="1434">
        <f>K265+K266</f>
        <v>0</v>
      </c>
      <c r="L264" s="1434">
        <f>L265+L266</f>
        <v>0</v>
      </c>
      <c r="M264" s="1447">
        <f t="shared" si="82"/>
        <v>0</v>
      </c>
      <c r="N264" s="1781">
        <f>N265+N266</f>
        <v>0</v>
      </c>
      <c r="O264" s="1434">
        <f>O265+O266</f>
        <v>0</v>
      </c>
      <c r="P264" s="1434">
        <f>P265+P266</f>
        <v>0</v>
      </c>
      <c r="Q264" s="1434">
        <f>Q265+Q266</f>
        <v>0</v>
      </c>
      <c r="R264" s="974"/>
      <c r="S264" s="1616"/>
      <c r="T264" s="478">
        <f t="shared" si="83"/>
        <v>0</v>
      </c>
      <c r="U264" s="478">
        <f t="shared" si="84"/>
        <v>0</v>
      </c>
      <c r="V264" s="478">
        <f t="shared" si="85"/>
        <v>0</v>
      </c>
    </row>
    <row r="265" spans="1:22" ht="19.5" customHeight="1" x14ac:dyDescent="0.25">
      <c r="A265" s="1542"/>
      <c r="B265" s="1709" t="s">
        <v>872</v>
      </c>
      <c r="C265" s="1247">
        <f t="shared" si="80"/>
        <v>0</v>
      </c>
      <c r="D265" s="1241">
        <v>0</v>
      </c>
      <c r="E265" s="1241"/>
      <c r="F265" s="1241"/>
      <c r="G265" s="1242"/>
      <c r="H265" s="1247">
        <f t="shared" si="81"/>
        <v>0</v>
      </c>
      <c r="I265" s="1241">
        <v>0</v>
      </c>
      <c r="J265" s="1241"/>
      <c r="K265" s="1241"/>
      <c r="L265" s="1242"/>
      <c r="M265" s="1247">
        <f t="shared" si="82"/>
        <v>0</v>
      </c>
      <c r="N265" s="1241">
        <v>0</v>
      </c>
      <c r="O265" s="1241"/>
      <c r="P265" s="1241"/>
      <c r="Q265" s="1242"/>
      <c r="R265" s="974"/>
      <c r="S265" s="1616"/>
      <c r="T265" s="478">
        <f t="shared" si="83"/>
        <v>0</v>
      </c>
      <c r="U265" s="478">
        <f t="shared" si="84"/>
        <v>0</v>
      </c>
      <c r="V265" s="478">
        <f t="shared" si="85"/>
        <v>0</v>
      </c>
    </row>
    <row r="266" spans="1:22" ht="20.25" customHeight="1" x14ac:dyDescent="0.25">
      <c r="A266" s="1542"/>
      <c r="B266" s="1709" t="s">
        <v>873</v>
      </c>
      <c r="C266" s="1247">
        <f t="shared" si="80"/>
        <v>0</v>
      </c>
      <c r="D266" s="1241"/>
      <c r="E266" s="1241"/>
      <c r="F266" s="1241"/>
      <c r="G266" s="1242"/>
      <c r="H266" s="1247">
        <f t="shared" si="81"/>
        <v>0</v>
      </c>
      <c r="I266" s="1241"/>
      <c r="J266" s="1241"/>
      <c r="K266" s="1241"/>
      <c r="L266" s="1242"/>
      <c r="M266" s="1247">
        <f t="shared" si="82"/>
        <v>0</v>
      </c>
      <c r="N266" s="1241"/>
      <c r="O266" s="1241"/>
      <c r="P266" s="1241"/>
      <c r="Q266" s="1242"/>
      <c r="R266" s="974"/>
      <c r="S266" s="1616"/>
      <c r="T266" s="478">
        <f t="shared" si="83"/>
        <v>0</v>
      </c>
      <c r="U266" s="478">
        <f t="shared" si="84"/>
        <v>0</v>
      </c>
      <c r="V266" s="478">
        <f t="shared" si="85"/>
        <v>0</v>
      </c>
    </row>
    <row r="267" spans="1:22" ht="38.25" x14ac:dyDescent="0.25">
      <c r="A267" s="1720">
        <v>8</v>
      </c>
      <c r="B267" s="1782" t="s">
        <v>903</v>
      </c>
      <c r="C267" s="1447">
        <f t="shared" si="80"/>
        <v>0</v>
      </c>
      <c r="D267" s="1434">
        <f>D268+D269</f>
        <v>0</v>
      </c>
      <c r="E267" s="1434">
        <f>E268+E269</f>
        <v>0</v>
      </c>
      <c r="F267" s="1434">
        <f>F268+F269</f>
        <v>0</v>
      </c>
      <c r="G267" s="1434">
        <f>G268+G269</f>
        <v>0</v>
      </c>
      <c r="H267" s="1447">
        <f t="shared" si="81"/>
        <v>0</v>
      </c>
      <c r="I267" s="1434">
        <f>I268+I269</f>
        <v>0</v>
      </c>
      <c r="J267" s="1434">
        <f>J268+J269</f>
        <v>0</v>
      </c>
      <c r="K267" s="1434">
        <f>K268+K269</f>
        <v>0</v>
      </c>
      <c r="L267" s="1434">
        <f>L268+L269</f>
        <v>0</v>
      </c>
      <c r="M267" s="1447">
        <f t="shared" si="82"/>
        <v>0</v>
      </c>
      <c r="N267" s="1434">
        <f>N268+N269</f>
        <v>0</v>
      </c>
      <c r="O267" s="1434">
        <f>O268+O269</f>
        <v>0</v>
      </c>
      <c r="P267" s="1434">
        <f>P268+P269</f>
        <v>0</v>
      </c>
      <c r="Q267" s="1434">
        <f>Q268+Q269</f>
        <v>0</v>
      </c>
      <c r="R267" s="974"/>
      <c r="S267" s="1616"/>
      <c r="T267" s="478">
        <f t="shared" si="83"/>
        <v>0</v>
      </c>
      <c r="U267" s="478">
        <f t="shared" si="84"/>
        <v>0</v>
      </c>
      <c r="V267" s="478">
        <f t="shared" si="85"/>
        <v>0</v>
      </c>
    </row>
    <row r="268" spans="1:22" x14ac:dyDescent="0.25">
      <c r="A268" s="1542"/>
      <c r="B268" s="1709" t="s">
        <v>872</v>
      </c>
      <c r="C268" s="1247">
        <f t="shared" si="80"/>
        <v>0</v>
      </c>
      <c r="D268" s="1241"/>
      <c r="E268" s="1241"/>
      <c r="F268" s="1241"/>
      <c r="G268" s="1242"/>
      <c r="H268" s="1247">
        <f t="shared" si="81"/>
        <v>0</v>
      </c>
      <c r="I268" s="1241"/>
      <c r="J268" s="1241"/>
      <c r="K268" s="1241"/>
      <c r="L268" s="1242"/>
      <c r="M268" s="1247">
        <f t="shared" si="82"/>
        <v>0</v>
      </c>
      <c r="N268" s="1241"/>
      <c r="O268" s="1241"/>
      <c r="P268" s="1241"/>
      <c r="Q268" s="1242"/>
      <c r="R268" s="974"/>
      <c r="S268" s="1616"/>
      <c r="T268" s="478">
        <f t="shared" si="83"/>
        <v>0</v>
      </c>
      <c r="U268" s="478">
        <f t="shared" si="84"/>
        <v>0</v>
      </c>
      <c r="V268" s="478">
        <f t="shared" si="85"/>
        <v>0</v>
      </c>
    </row>
    <row r="269" spans="1:22" x14ac:dyDescent="0.25">
      <c r="A269" s="1542"/>
      <c r="B269" s="1709" t="s">
        <v>873</v>
      </c>
      <c r="C269" s="1247">
        <f t="shared" si="80"/>
        <v>0</v>
      </c>
      <c r="D269" s="1241"/>
      <c r="E269" s="1241"/>
      <c r="F269" s="1241"/>
      <c r="G269" s="1242"/>
      <c r="H269" s="1247">
        <f t="shared" si="81"/>
        <v>0</v>
      </c>
      <c r="I269" s="1241"/>
      <c r="J269" s="1241"/>
      <c r="K269" s="1241"/>
      <c r="L269" s="1242"/>
      <c r="M269" s="1247">
        <f t="shared" si="82"/>
        <v>0</v>
      </c>
      <c r="N269" s="1241"/>
      <c r="O269" s="1241"/>
      <c r="P269" s="1241"/>
      <c r="Q269" s="1242"/>
      <c r="R269" s="974"/>
      <c r="S269" s="1616"/>
      <c r="T269" s="478">
        <f t="shared" si="83"/>
        <v>0</v>
      </c>
      <c r="U269" s="478">
        <f t="shared" si="84"/>
        <v>0</v>
      </c>
      <c r="V269" s="478">
        <f t="shared" si="85"/>
        <v>0</v>
      </c>
    </row>
    <row r="270" spans="1:22" ht="26.25" x14ac:dyDescent="0.25">
      <c r="A270" s="1542">
        <v>9</v>
      </c>
      <c r="B270" s="1718" t="s">
        <v>904</v>
      </c>
      <c r="C270" s="1819">
        <f t="shared" si="80"/>
        <v>22625.440000000002</v>
      </c>
      <c r="D270" s="1434">
        <f>D271+D272</f>
        <v>0</v>
      </c>
      <c r="E270" s="1434">
        <f>E271+E272</f>
        <v>22625.440000000002</v>
      </c>
      <c r="F270" s="1434">
        <f>F271+F272</f>
        <v>0</v>
      </c>
      <c r="G270" s="1434">
        <f>G271+G272</f>
        <v>0</v>
      </c>
      <c r="H270" s="1819">
        <f t="shared" si="81"/>
        <v>22625.440000000002</v>
      </c>
      <c r="I270" s="1434">
        <f>I271+I272</f>
        <v>0</v>
      </c>
      <c r="J270" s="1434">
        <f>J271+J272</f>
        <v>22625.440000000002</v>
      </c>
      <c r="K270" s="1434">
        <f>K271+K272</f>
        <v>0</v>
      </c>
      <c r="L270" s="1434">
        <f>L271+L272</f>
        <v>0</v>
      </c>
      <c r="M270" s="1819">
        <f t="shared" si="82"/>
        <v>22625.43</v>
      </c>
      <c r="N270" s="1434">
        <f>N271+N272</f>
        <v>0</v>
      </c>
      <c r="O270" s="1434">
        <f>O271+O272</f>
        <v>22625.43</v>
      </c>
      <c r="P270" s="1434">
        <f>P271+P272</f>
        <v>0</v>
      </c>
      <c r="Q270" s="1434">
        <f>Q271+Q272</f>
        <v>0</v>
      </c>
      <c r="R270" s="974"/>
      <c r="S270" s="1616"/>
      <c r="T270" s="478">
        <f t="shared" si="83"/>
        <v>0</v>
      </c>
      <c r="U270" s="478">
        <f t="shared" si="84"/>
        <v>0</v>
      </c>
      <c r="V270" s="478">
        <f t="shared" si="85"/>
        <v>0</v>
      </c>
    </row>
    <row r="271" spans="1:22" ht="20.25" customHeight="1" x14ac:dyDescent="0.25">
      <c r="A271" s="1542"/>
      <c r="B271" s="1709" t="s">
        <v>872</v>
      </c>
      <c r="C271" s="1247">
        <f t="shared" si="80"/>
        <v>17032.560000000001</v>
      </c>
      <c r="D271" s="1241"/>
      <c r="E271" s="1241">
        <v>17032.560000000001</v>
      </c>
      <c r="F271" s="1241"/>
      <c r="G271" s="1242"/>
      <c r="H271" s="1247">
        <f t="shared" si="81"/>
        <v>17032.560000000001</v>
      </c>
      <c r="I271" s="1241"/>
      <c r="J271" s="1241">
        <v>17032.560000000001</v>
      </c>
      <c r="K271" s="1241"/>
      <c r="L271" s="1242"/>
      <c r="M271" s="1247">
        <f t="shared" si="82"/>
        <v>17032.560000000001</v>
      </c>
      <c r="N271" s="1241"/>
      <c r="O271" s="1241">
        <v>17032.560000000001</v>
      </c>
      <c r="P271" s="1241"/>
      <c r="Q271" s="1242"/>
      <c r="R271" s="974"/>
      <c r="S271" s="1616"/>
      <c r="T271" s="478">
        <f t="shared" si="83"/>
        <v>0</v>
      </c>
      <c r="U271" s="478">
        <f t="shared" si="84"/>
        <v>0</v>
      </c>
      <c r="V271" s="478">
        <f t="shared" si="85"/>
        <v>0</v>
      </c>
    </row>
    <row r="272" spans="1:22" ht="19.5" customHeight="1" x14ac:dyDescent="0.25">
      <c r="A272" s="1542"/>
      <c r="B272" s="1709" t="s">
        <v>873</v>
      </c>
      <c r="C272" s="1247">
        <f t="shared" si="80"/>
        <v>5592.88</v>
      </c>
      <c r="D272" s="1241"/>
      <c r="E272" s="1241">
        <v>5592.88</v>
      </c>
      <c r="F272" s="1241"/>
      <c r="G272" s="1242"/>
      <c r="H272" s="1247">
        <f t="shared" si="81"/>
        <v>5592.88</v>
      </c>
      <c r="I272" s="1241"/>
      <c r="J272" s="1241">
        <v>5592.88</v>
      </c>
      <c r="K272" s="1241"/>
      <c r="L272" s="1242"/>
      <c r="M272" s="1247">
        <f t="shared" si="82"/>
        <v>5592.87</v>
      </c>
      <c r="N272" s="1241"/>
      <c r="O272" s="1241">
        <v>5592.87</v>
      </c>
      <c r="P272" s="1241"/>
      <c r="Q272" s="1242"/>
      <c r="R272" s="974"/>
      <c r="S272" s="1616"/>
      <c r="T272" s="478">
        <f t="shared" si="83"/>
        <v>0</v>
      </c>
      <c r="U272" s="478">
        <f t="shared" si="84"/>
        <v>0</v>
      </c>
      <c r="V272" s="478">
        <f t="shared" si="85"/>
        <v>0</v>
      </c>
    </row>
    <row r="273" spans="1:22" ht="21" customHeight="1" thickBot="1" x14ac:dyDescent="0.3">
      <c r="A273" s="1014"/>
      <c r="B273" s="1714" t="s">
        <v>102</v>
      </c>
      <c r="C273" s="1824">
        <f>D273+E273+F273+G273</f>
        <v>23882.2</v>
      </c>
      <c r="D273" s="1712">
        <f t="shared" ref="D273:G275" si="86">D246+D249+D252+D255+D258+D261+D264+D267+D270</f>
        <v>1256.76</v>
      </c>
      <c r="E273" s="1712">
        <f t="shared" si="86"/>
        <v>22625.440000000002</v>
      </c>
      <c r="F273" s="1712">
        <f t="shared" si="86"/>
        <v>0</v>
      </c>
      <c r="G273" s="1712">
        <f t="shared" si="86"/>
        <v>0</v>
      </c>
      <c r="H273" s="1825">
        <f>I273+J273+K273+L273</f>
        <v>23882.2</v>
      </c>
      <c r="I273" s="1712">
        <f t="shared" ref="I273:L275" si="87">I246+I249+I252+I255+I258+I261+I264+I267+I270</f>
        <v>1256.76</v>
      </c>
      <c r="J273" s="1712">
        <f t="shared" si="87"/>
        <v>22625.440000000002</v>
      </c>
      <c r="K273" s="1712">
        <f t="shared" si="87"/>
        <v>0</v>
      </c>
      <c r="L273" s="1712">
        <f t="shared" si="87"/>
        <v>0</v>
      </c>
      <c r="M273" s="1825">
        <f>N273+O273+P273+Q273</f>
        <v>23882.02</v>
      </c>
      <c r="N273" s="1712">
        <f>N246+N249+N252+N255+N258+N261+N264+N267+N270</f>
        <v>1256.5899999999999</v>
      </c>
      <c r="O273" s="1783">
        <f t="shared" ref="N273:Q275" si="88">O246+O249+O252+O255+O258+O261+O264+O267+O270</f>
        <v>22625.43</v>
      </c>
      <c r="P273" s="1712">
        <f t="shared" si="88"/>
        <v>0</v>
      </c>
      <c r="Q273" s="1715">
        <f t="shared" si="88"/>
        <v>0</v>
      </c>
      <c r="R273" s="1717">
        <f>M273/C273*100</f>
        <v>99.999246300592077</v>
      </c>
      <c r="S273" s="1619">
        <v>57060.6</v>
      </c>
      <c r="T273" s="478">
        <f t="shared" si="83"/>
        <v>0</v>
      </c>
      <c r="U273" s="478">
        <f t="shared" si="84"/>
        <v>0</v>
      </c>
      <c r="V273" s="478">
        <f t="shared" si="85"/>
        <v>0</v>
      </c>
    </row>
    <row r="274" spans="1:22" ht="16.5" thickBot="1" x14ac:dyDescent="0.3">
      <c r="A274" s="1710"/>
      <c r="B274" s="1711" t="s">
        <v>870</v>
      </c>
      <c r="C274" s="1434">
        <f t="shared" si="80"/>
        <v>17580.960000000003</v>
      </c>
      <c r="D274" s="1713">
        <f t="shared" si="86"/>
        <v>548.4</v>
      </c>
      <c r="E274" s="1713">
        <f t="shared" si="86"/>
        <v>17032.560000000001</v>
      </c>
      <c r="F274" s="1713">
        <f t="shared" si="86"/>
        <v>0</v>
      </c>
      <c r="G274" s="1713">
        <f t="shared" si="86"/>
        <v>0</v>
      </c>
      <c r="H274" s="1434">
        <f>I274+J274+K274+L274</f>
        <v>17580.960000000003</v>
      </c>
      <c r="I274" s="1713">
        <f t="shared" si="87"/>
        <v>548.4</v>
      </c>
      <c r="J274" s="1713">
        <f t="shared" si="87"/>
        <v>17032.560000000001</v>
      </c>
      <c r="K274" s="1713">
        <f t="shared" si="87"/>
        <v>0</v>
      </c>
      <c r="L274" s="1713">
        <f t="shared" si="87"/>
        <v>0</v>
      </c>
      <c r="M274" s="1434">
        <f>N274+O274+P274+Q274</f>
        <v>17580.960000000003</v>
      </c>
      <c r="N274" s="1713">
        <f t="shared" si="88"/>
        <v>548.4</v>
      </c>
      <c r="O274" s="1713">
        <f t="shared" si="88"/>
        <v>17032.560000000001</v>
      </c>
      <c r="P274" s="1713">
        <f t="shared" si="88"/>
        <v>0</v>
      </c>
      <c r="Q274" s="1716">
        <f t="shared" si="88"/>
        <v>0</v>
      </c>
      <c r="R274" s="1506"/>
      <c r="S274" s="1619"/>
      <c r="T274" s="478">
        <f t="shared" si="83"/>
        <v>0</v>
      </c>
      <c r="U274" s="478">
        <f t="shared" si="84"/>
        <v>0</v>
      </c>
      <c r="V274" s="478">
        <f t="shared" si="85"/>
        <v>0</v>
      </c>
    </row>
    <row r="275" spans="1:22" ht="16.5" thickBot="1" x14ac:dyDescent="0.3">
      <c r="A275" s="1710"/>
      <c r="B275" s="1711" t="s">
        <v>871</v>
      </c>
      <c r="C275" s="1434">
        <f t="shared" si="80"/>
        <v>6301.24</v>
      </c>
      <c r="D275" s="1713">
        <f t="shared" si="86"/>
        <v>708.36</v>
      </c>
      <c r="E275" s="1713">
        <f t="shared" si="86"/>
        <v>5592.88</v>
      </c>
      <c r="F275" s="1713">
        <f t="shared" si="86"/>
        <v>0</v>
      </c>
      <c r="G275" s="1713">
        <f t="shared" si="86"/>
        <v>0</v>
      </c>
      <c r="H275" s="1434">
        <f>I275+J275+K275+L275</f>
        <v>6301.24</v>
      </c>
      <c r="I275" s="1713">
        <f t="shared" si="87"/>
        <v>708.36</v>
      </c>
      <c r="J275" s="1713">
        <f t="shared" si="87"/>
        <v>5592.88</v>
      </c>
      <c r="K275" s="1713">
        <f t="shared" si="87"/>
        <v>0</v>
      </c>
      <c r="L275" s="1713">
        <f t="shared" si="87"/>
        <v>0</v>
      </c>
      <c r="M275" s="1434">
        <f>N275+O275+P275+Q275</f>
        <v>6301.0599999999995</v>
      </c>
      <c r="N275" s="1713">
        <f t="shared" si="88"/>
        <v>708.19</v>
      </c>
      <c r="O275" s="1713">
        <f t="shared" si="88"/>
        <v>5592.87</v>
      </c>
      <c r="P275" s="1713">
        <f t="shared" si="88"/>
        <v>0</v>
      </c>
      <c r="Q275" s="1716">
        <f t="shared" si="88"/>
        <v>0</v>
      </c>
      <c r="R275" s="1506"/>
      <c r="S275" s="1619"/>
      <c r="T275" s="478">
        <f t="shared" si="83"/>
        <v>0</v>
      </c>
      <c r="U275" s="478">
        <f t="shared" si="84"/>
        <v>0</v>
      </c>
      <c r="V275" s="478">
        <f t="shared" si="85"/>
        <v>0</v>
      </c>
    </row>
    <row r="276" spans="1:22" ht="30" customHeight="1" thickBot="1" x14ac:dyDescent="0.3">
      <c r="A276" s="1849" t="s">
        <v>834</v>
      </c>
      <c r="B276" s="1850"/>
      <c r="C276" s="1896"/>
      <c r="D276" s="1896"/>
      <c r="E276" s="1896"/>
      <c r="F276" s="1896"/>
      <c r="G276" s="1896"/>
      <c r="H276" s="1896"/>
      <c r="I276" s="1896"/>
      <c r="J276" s="1896"/>
      <c r="K276" s="1896"/>
      <c r="L276" s="1896"/>
      <c r="M276" s="1896"/>
      <c r="N276" s="1896"/>
      <c r="O276" s="1896"/>
      <c r="P276" s="1896"/>
      <c r="Q276" s="1896"/>
      <c r="R276" s="1897"/>
      <c r="S276" s="1618" t="s">
        <v>364</v>
      </c>
      <c r="T276" s="478">
        <f t="shared" si="83"/>
        <v>0</v>
      </c>
      <c r="U276" s="478">
        <f t="shared" si="84"/>
        <v>0</v>
      </c>
      <c r="V276" s="478">
        <f t="shared" si="85"/>
        <v>0</v>
      </c>
    </row>
    <row r="277" spans="1:22" ht="35.25" customHeight="1" thickBot="1" x14ac:dyDescent="0.3">
      <c r="A277" s="1538">
        <v>1</v>
      </c>
      <c r="B277" s="1441" t="s">
        <v>835</v>
      </c>
      <c r="C277" s="1827">
        <f t="shared" ref="C277:C284" si="89">SUM(D277:G277)</f>
        <v>290.27</v>
      </c>
      <c r="D277" s="1443">
        <f>SUM(D278:D284)</f>
        <v>290.27</v>
      </c>
      <c r="E277" s="1443">
        <f>SUM(E278:E284)</f>
        <v>0</v>
      </c>
      <c r="F277" s="1443">
        <f>SUM(F278:F284)</f>
        <v>0</v>
      </c>
      <c r="G277" s="1443">
        <f>SUM(G278:G284)</f>
        <v>0</v>
      </c>
      <c r="H277" s="1827">
        <f t="shared" ref="H277:H284" si="90">SUM(I277:L277)</f>
        <v>290.27</v>
      </c>
      <c r="I277" s="1443">
        <f>SUM(I278:I284)</f>
        <v>290.27</v>
      </c>
      <c r="J277" s="1443">
        <f>SUM(J278:J284)</f>
        <v>0</v>
      </c>
      <c r="K277" s="1443">
        <f>SUM(K278:K284)</f>
        <v>0</v>
      </c>
      <c r="L277" s="1443">
        <f>SUM(L278:L284)</f>
        <v>0</v>
      </c>
      <c r="M277" s="1827">
        <f t="shared" ref="M277:M284" si="91">SUM(N277:Q277)</f>
        <v>290.27</v>
      </c>
      <c r="N277" s="1443">
        <f>SUM(N278:N284)</f>
        <v>290.27</v>
      </c>
      <c r="O277" s="1443">
        <f>SUM(O278:O284)</f>
        <v>0</v>
      </c>
      <c r="P277" s="1443">
        <f>SUM(P278:P284)</f>
        <v>0</v>
      </c>
      <c r="Q277" s="1443">
        <f>SUM(Q278:Q284)</f>
        <v>0</v>
      </c>
      <c r="R277" s="1463"/>
      <c r="S277" s="1616"/>
      <c r="T277" s="478">
        <f t="shared" si="83"/>
        <v>0</v>
      </c>
      <c r="U277" s="478">
        <f t="shared" si="84"/>
        <v>0</v>
      </c>
      <c r="V277" s="478">
        <f t="shared" si="85"/>
        <v>0</v>
      </c>
    </row>
    <row r="278" spans="1:22" ht="39.75" customHeight="1" x14ac:dyDescent="0.25">
      <c r="A278" s="1539" t="s">
        <v>26</v>
      </c>
      <c r="B278" s="1021" t="s">
        <v>746</v>
      </c>
      <c r="C278" s="1244">
        <f t="shared" si="89"/>
        <v>0</v>
      </c>
      <c r="D278" s="1237"/>
      <c r="E278" s="1237"/>
      <c r="F278" s="1237"/>
      <c r="G278" s="1238"/>
      <c r="H278" s="1244">
        <f t="shared" si="90"/>
        <v>0</v>
      </c>
      <c r="I278" s="1237"/>
      <c r="J278" s="1237"/>
      <c r="K278" s="1237"/>
      <c r="L278" s="1238"/>
      <c r="M278" s="1244">
        <f t="shared" si="91"/>
        <v>0</v>
      </c>
      <c r="N278" s="1237"/>
      <c r="O278" s="1237"/>
      <c r="P278" s="1237"/>
      <c r="Q278" s="1238"/>
      <c r="R278" s="1022"/>
      <c r="S278" s="1616"/>
      <c r="T278" s="478">
        <f t="shared" si="83"/>
        <v>0</v>
      </c>
      <c r="U278" s="478">
        <f t="shared" si="84"/>
        <v>0</v>
      </c>
      <c r="V278" s="478">
        <f t="shared" si="85"/>
        <v>0</v>
      </c>
    </row>
    <row r="279" spans="1:22" ht="37.5" customHeight="1" x14ac:dyDescent="0.25">
      <c r="A279" s="1540" t="s">
        <v>607</v>
      </c>
      <c r="B279" s="54" t="s">
        <v>905</v>
      </c>
      <c r="C279" s="1247">
        <f t="shared" si="89"/>
        <v>0</v>
      </c>
      <c r="D279" s="1241"/>
      <c r="E279" s="1241"/>
      <c r="F279" s="1241"/>
      <c r="G279" s="1242"/>
      <c r="H279" s="1247">
        <f t="shared" si="90"/>
        <v>0</v>
      </c>
      <c r="I279" s="1241"/>
      <c r="J279" s="1241"/>
      <c r="K279" s="1241"/>
      <c r="L279" s="1242"/>
      <c r="M279" s="1247">
        <f t="shared" si="91"/>
        <v>0</v>
      </c>
      <c r="N279" s="1241"/>
      <c r="O279" s="1241"/>
      <c r="P279" s="1241"/>
      <c r="Q279" s="1242"/>
      <c r="R279" s="1023"/>
      <c r="S279" s="1616"/>
      <c r="T279" s="478">
        <f t="shared" si="83"/>
        <v>0</v>
      </c>
      <c r="U279" s="478">
        <f t="shared" si="84"/>
        <v>0</v>
      </c>
      <c r="V279" s="478">
        <f t="shared" si="85"/>
        <v>0</v>
      </c>
    </row>
    <row r="280" spans="1:22" ht="37.5" customHeight="1" x14ac:dyDescent="0.25">
      <c r="A280" s="1540" t="s">
        <v>608</v>
      </c>
      <c r="B280" s="54" t="s">
        <v>906</v>
      </c>
      <c r="C280" s="1247">
        <f t="shared" si="89"/>
        <v>100</v>
      </c>
      <c r="D280" s="1241">
        <v>100</v>
      </c>
      <c r="E280" s="1241"/>
      <c r="F280" s="1241"/>
      <c r="G280" s="1242"/>
      <c r="H280" s="1247">
        <f t="shared" si="90"/>
        <v>100</v>
      </c>
      <c r="I280" s="1241">
        <v>100</v>
      </c>
      <c r="J280" s="1241"/>
      <c r="K280" s="1241"/>
      <c r="L280" s="1242"/>
      <c r="M280" s="1247">
        <f t="shared" si="91"/>
        <v>100</v>
      </c>
      <c r="N280" s="1241">
        <v>100</v>
      </c>
      <c r="O280" s="1241"/>
      <c r="P280" s="1241"/>
      <c r="Q280" s="1242"/>
      <c r="R280" s="1023"/>
      <c r="S280" s="1616"/>
      <c r="T280" s="478"/>
      <c r="U280" s="478"/>
      <c r="V280" s="478"/>
    </row>
    <row r="281" spans="1:22" ht="37.5" customHeight="1" x14ac:dyDescent="0.25">
      <c r="A281" s="1540" t="s">
        <v>609</v>
      </c>
      <c r="B281" s="1048" t="s">
        <v>907</v>
      </c>
      <c r="C281" s="1247">
        <f t="shared" si="89"/>
        <v>170.27</v>
      </c>
      <c r="D281" s="1241">
        <v>170.27</v>
      </c>
      <c r="E281" s="1241"/>
      <c r="F281" s="1241"/>
      <c r="G281" s="1242"/>
      <c r="H281" s="1247">
        <f t="shared" si="90"/>
        <v>170.27</v>
      </c>
      <c r="I281" s="1241">
        <v>170.27</v>
      </c>
      <c r="J281" s="1241"/>
      <c r="K281" s="1241"/>
      <c r="L281" s="1242"/>
      <c r="M281" s="1247">
        <f t="shared" si="91"/>
        <v>170.27</v>
      </c>
      <c r="N281" s="1241">
        <v>170.27</v>
      </c>
      <c r="O281" s="1241"/>
      <c r="P281" s="1241"/>
      <c r="Q281" s="1242"/>
      <c r="R281" s="1023"/>
      <c r="S281" s="1616"/>
      <c r="T281" s="478"/>
      <c r="U281" s="478"/>
      <c r="V281" s="478"/>
    </row>
    <row r="282" spans="1:22" ht="48.75" x14ac:dyDescent="0.25">
      <c r="A282" s="1541" t="s">
        <v>610</v>
      </c>
      <c r="B282" s="54" t="s">
        <v>908</v>
      </c>
      <c r="C282" s="1247">
        <f t="shared" si="89"/>
        <v>0</v>
      </c>
      <c r="D282" s="1241"/>
      <c r="E282" s="1241"/>
      <c r="F282" s="1241"/>
      <c r="G282" s="1242"/>
      <c r="H282" s="1247">
        <f t="shared" si="90"/>
        <v>0</v>
      </c>
      <c r="I282" s="1241"/>
      <c r="J282" s="1241"/>
      <c r="K282" s="1241"/>
      <c r="L282" s="1242"/>
      <c r="M282" s="1247">
        <f t="shared" si="91"/>
        <v>0</v>
      </c>
      <c r="N282" s="1241"/>
      <c r="O282" s="1241"/>
      <c r="P282" s="1241"/>
      <c r="Q282" s="1242"/>
      <c r="R282" s="1023"/>
      <c r="S282" s="1616"/>
      <c r="T282" s="478">
        <f t="shared" si="83"/>
        <v>0</v>
      </c>
      <c r="U282" s="478">
        <f t="shared" si="84"/>
        <v>0</v>
      </c>
      <c r="V282" s="478">
        <f t="shared" si="85"/>
        <v>0</v>
      </c>
    </row>
    <row r="283" spans="1:22" ht="48.75" x14ac:dyDescent="0.25">
      <c r="A283" s="1540" t="s">
        <v>27</v>
      </c>
      <c r="B283" s="54" t="s">
        <v>748</v>
      </c>
      <c r="C283" s="1247">
        <f t="shared" si="89"/>
        <v>0</v>
      </c>
      <c r="D283" s="1241"/>
      <c r="E283" s="1241"/>
      <c r="F283" s="1241"/>
      <c r="G283" s="1242"/>
      <c r="H283" s="1247">
        <f t="shared" si="90"/>
        <v>0</v>
      </c>
      <c r="I283" s="1241"/>
      <c r="J283" s="1241"/>
      <c r="K283" s="1241"/>
      <c r="L283" s="1242"/>
      <c r="M283" s="1247">
        <f t="shared" si="91"/>
        <v>0</v>
      </c>
      <c r="N283" s="1241"/>
      <c r="O283" s="1241"/>
      <c r="P283" s="1241"/>
      <c r="Q283" s="1242"/>
      <c r="R283" s="1023"/>
      <c r="S283" s="1616"/>
      <c r="T283" s="478">
        <f t="shared" si="83"/>
        <v>0</v>
      </c>
      <c r="U283" s="478">
        <f t="shared" si="84"/>
        <v>0</v>
      </c>
      <c r="V283" s="478">
        <f t="shared" si="85"/>
        <v>0</v>
      </c>
    </row>
    <row r="284" spans="1:22" ht="24.75" x14ac:dyDescent="0.25">
      <c r="A284" s="1540" t="s">
        <v>28</v>
      </c>
      <c r="B284" s="54" t="s">
        <v>258</v>
      </c>
      <c r="C284" s="1247">
        <f t="shared" si="89"/>
        <v>20</v>
      </c>
      <c r="D284" s="1241">
        <v>20</v>
      </c>
      <c r="E284" s="1241">
        <v>0</v>
      </c>
      <c r="F284" s="1241">
        <v>0</v>
      </c>
      <c r="G284" s="1242">
        <v>0</v>
      </c>
      <c r="H284" s="1247">
        <f t="shared" si="90"/>
        <v>20</v>
      </c>
      <c r="I284" s="1241">
        <v>20</v>
      </c>
      <c r="J284" s="1241">
        <v>0</v>
      </c>
      <c r="K284" s="1241">
        <v>0</v>
      </c>
      <c r="L284" s="1242">
        <v>0</v>
      </c>
      <c r="M284" s="1247">
        <f t="shared" si="91"/>
        <v>20</v>
      </c>
      <c r="N284" s="1241">
        <v>20</v>
      </c>
      <c r="O284" s="1241">
        <v>0</v>
      </c>
      <c r="P284" s="1241">
        <v>0</v>
      </c>
      <c r="Q284" s="1242">
        <v>0</v>
      </c>
      <c r="R284" s="1023"/>
      <c r="S284" s="1616"/>
      <c r="T284" s="478">
        <f t="shared" si="83"/>
        <v>0</v>
      </c>
      <c r="U284" s="478">
        <f t="shared" si="84"/>
        <v>0</v>
      </c>
      <c r="V284" s="478">
        <f t="shared" si="85"/>
        <v>0</v>
      </c>
    </row>
    <row r="285" spans="1:22" ht="24.75" customHeight="1" thickBot="1" x14ac:dyDescent="0.3">
      <c r="A285" s="1412"/>
      <c r="B285" s="1010" t="s">
        <v>102</v>
      </c>
      <c r="C285" s="1820">
        <f>D285</f>
        <v>290.27</v>
      </c>
      <c r="D285" s="994">
        <f>SUM(D277)</f>
        <v>290.27</v>
      </c>
      <c r="E285" s="994">
        <f>SUM(E277)</f>
        <v>0</v>
      </c>
      <c r="F285" s="994">
        <f>SUM(F277)</f>
        <v>0</v>
      </c>
      <c r="G285" s="994">
        <f>SUM(G277)</f>
        <v>0</v>
      </c>
      <c r="H285" s="1820">
        <f>I285</f>
        <v>290.27</v>
      </c>
      <c r="I285" s="994">
        <f>SUM(I277)</f>
        <v>290.27</v>
      </c>
      <c r="J285" s="994">
        <f>SUM(J277)</f>
        <v>0</v>
      </c>
      <c r="K285" s="994">
        <f>SUM(K277)</f>
        <v>0</v>
      </c>
      <c r="L285" s="994">
        <f>SUM(L277)</f>
        <v>0</v>
      </c>
      <c r="M285" s="1820">
        <f>N285</f>
        <v>290.27</v>
      </c>
      <c r="N285" s="994">
        <f>SUM(N277)</f>
        <v>290.27</v>
      </c>
      <c r="O285" s="994">
        <f>SUM(O277)</f>
        <v>0</v>
      </c>
      <c r="P285" s="994">
        <f>SUM(P277)</f>
        <v>0</v>
      </c>
      <c r="Q285" s="994">
        <f>SUM(Q277)</f>
        <v>0</v>
      </c>
      <c r="R285" s="1408">
        <f>M285/C285*100</f>
        <v>100</v>
      </c>
      <c r="S285" s="1616">
        <v>20</v>
      </c>
      <c r="T285" s="478">
        <f t="shared" si="83"/>
        <v>0</v>
      </c>
      <c r="U285" s="478">
        <f t="shared" si="84"/>
        <v>0</v>
      </c>
      <c r="V285" s="478">
        <f t="shared" si="85"/>
        <v>0</v>
      </c>
    </row>
    <row r="286" spans="1:22" ht="30.75" customHeight="1" thickBot="1" x14ac:dyDescent="0.3">
      <c r="A286" s="1852" t="s">
        <v>855</v>
      </c>
      <c r="B286" s="1853"/>
      <c r="C286" s="1853"/>
      <c r="D286" s="1853"/>
      <c r="E286" s="1853"/>
      <c r="F286" s="1853"/>
      <c r="G286" s="1853"/>
      <c r="H286" s="1853"/>
      <c r="I286" s="1853"/>
      <c r="J286" s="1853"/>
      <c r="K286" s="1853"/>
      <c r="L286" s="1853"/>
      <c r="M286" s="1853"/>
      <c r="N286" s="1853"/>
      <c r="O286" s="1853"/>
      <c r="P286" s="1853"/>
      <c r="Q286" s="1853"/>
      <c r="R286" s="1854"/>
      <c r="S286" s="1722" t="s">
        <v>364</v>
      </c>
      <c r="T286" s="478">
        <f t="shared" si="83"/>
        <v>0</v>
      </c>
      <c r="U286" s="478">
        <f t="shared" si="84"/>
        <v>0</v>
      </c>
      <c r="V286" s="478">
        <f t="shared" si="85"/>
        <v>0</v>
      </c>
    </row>
    <row r="287" spans="1:22" ht="29.25" customHeight="1" x14ac:dyDescent="0.25">
      <c r="A287" s="1536">
        <v>1</v>
      </c>
      <c r="B287" s="1441" t="s">
        <v>260</v>
      </c>
      <c r="C287" s="1827">
        <f t="shared" ref="C287:C295" si="92">SUM(D287:G287)</f>
        <v>20.6</v>
      </c>
      <c r="D287" s="1443">
        <f>SUM(D288:D292)</f>
        <v>20.6</v>
      </c>
      <c r="E287" s="1443">
        <f>SUM(E288:E292)</f>
        <v>0</v>
      </c>
      <c r="F287" s="1443">
        <f>SUM(F288:F292)</f>
        <v>0</v>
      </c>
      <c r="G287" s="1443">
        <f>SUM(G288:G292)</f>
        <v>0</v>
      </c>
      <c r="H287" s="1827">
        <f>SUM(I287:L287)</f>
        <v>20.6</v>
      </c>
      <c r="I287" s="1443">
        <f>SUM(I288:I292)</f>
        <v>20.6</v>
      </c>
      <c r="J287" s="1443">
        <f>SUM(J288:J292)</f>
        <v>0</v>
      </c>
      <c r="K287" s="1443">
        <f>SUM(K288:K292)</f>
        <v>0</v>
      </c>
      <c r="L287" s="1443">
        <f>SUM(L288:L292)</f>
        <v>0</v>
      </c>
      <c r="M287" s="1827">
        <f t="shared" ref="M287:M307" si="93">SUM(N287:Q287)</f>
        <v>20.6</v>
      </c>
      <c r="N287" s="1443">
        <f>SUM(N288:N292)</f>
        <v>20.6</v>
      </c>
      <c r="O287" s="1443">
        <f>SUM(O288:O292)</f>
        <v>0</v>
      </c>
      <c r="P287" s="1443">
        <f>SUM(P288:P292)</f>
        <v>0</v>
      </c>
      <c r="Q287" s="1443">
        <f>SUM(Q288:Q292)</f>
        <v>0</v>
      </c>
      <c r="R287" s="1031"/>
      <c r="S287" s="1616"/>
      <c r="T287" s="478">
        <f t="shared" si="83"/>
        <v>0</v>
      </c>
      <c r="U287" s="478">
        <f t="shared" si="84"/>
        <v>0</v>
      </c>
      <c r="V287" s="478">
        <f t="shared" si="85"/>
        <v>0</v>
      </c>
    </row>
    <row r="288" spans="1:22" ht="34.5" customHeight="1" x14ac:dyDescent="0.25">
      <c r="A288" s="1537" t="s">
        <v>26</v>
      </c>
      <c r="B288" s="1563" t="s">
        <v>837</v>
      </c>
      <c r="C288" s="1247">
        <f>SUM(D288:G288)</f>
        <v>0</v>
      </c>
      <c r="D288" s="1241"/>
      <c r="E288" s="1241"/>
      <c r="F288" s="1241"/>
      <c r="G288" s="1242"/>
      <c r="H288" s="1247">
        <f t="shared" ref="H288:H306" si="94">SUM(I288:L288)</f>
        <v>0</v>
      </c>
      <c r="I288" s="1241"/>
      <c r="J288" s="1241"/>
      <c r="K288" s="1241"/>
      <c r="L288" s="1242"/>
      <c r="M288" s="1247">
        <f t="shared" si="93"/>
        <v>0</v>
      </c>
      <c r="N288" s="1241"/>
      <c r="O288" s="1241"/>
      <c r="P288" s="1241"/>
      <c r="Q288" s="1242"/>
      <c r="R288" s="1032"/>
      <c r="S288" s="1616"/>
      <c r="T288" s="478">
        <f t="shared" si="83"/>
        <v>0</v>
      </c>
      <c r="U288" s="478">
        <f t="shared" si="84"/>
        <v>0</v>
      </c>
      <c r="V288" s="478">
        <f t="shared" si="85"/>
        <v>0</v>
      </c>
    </row>
    <row r="289" spans="1:22" ht="38.25" customHeight="1" x14ac:dyDescent="0.25">
      <c r="A289" s="1537" t="s">
        <v>27</v>
      </c>
      <c r="B289" s="1564" t="s">
        <v>299</v>
      </c>
      <c r="C289" s="1247">
        <f>SUM(D289:G289)</f>
        <v>0</v>
      </c>
      <c r="D289" s="1241"/>
      <c r="E289" s="1241"/>
      <c r="F289" s="1241"/>
      <c r="G289" s="1242"/>
      <c r="H289" s="1247">
        <f t="shared" si="94"/>
        <v>0</v>
      </c>
      <c r="I289" s="1241"/>
      <c r="J289" s="1241"/>
      <c r="K289" s="1241"/>
      <c r="L289" s="1242"/>
      <c r="M289" s="1247">
        <f t="shared" si="93"/>
        <v>0</v>
      </c>
      <c r="N289" s="1241"/>
      <c r="O289" s="1241"/>
      <c r="P289" s="1241"/>
      <c r="Q289" s="1242"/>
      <c r="R289" s="1032"/>
      <c r="S289" s="1616"/>
      <c r="T289" s="478">
        <f t="shared" si="83"/>
        <v>0</v>
      </c>
      <c r="U289" s="478">
        <f t="shared" si="84"/>
        <v>0</v>
      </c>
      <c r="V289" s="478">
        <f t="shared" si="85"/>
        <v>0</v>
      </c>
    </row>
    <row r="290" spans="1:22" ht="35.25" customHeight="1" x14ac:dyDescent="0.25">
      <c r="A290" s="1537" t="s">
        <v>29</v>
      </c>
      <c r="B290" s="1564" t="s">
        <v>681</v>
      </c>
      <c r="C290" s="1247">
        <f t="shared" si="92"/>
        <v>6.02</v>
      </c>
      <c r="D290" s="1241">
        <v>6.02</v>
      </c>
      <c r="E290" s="1241"/>
      <c r="F290" s="1241"/>
      <c r="G290" s="1242"/>
      <c r="H290" s="1247">
        <f t="shared" si="94"/>
        <v>6.02</v>
      </c>
      <c r="I290" s="1241">
        <v>6.02</v>
      </c>
      <c r="J290" s="1241"/>
      <c r="K290" s="1241"/>
      <c r="L290" s="1242"/>
      <c r="M290" s="1247">
        <f t="shared" si="93"/>
        <v>6.02</v>
      </c>
      <c r="N290" s="1241">
        <v>6.02</v>
      </c>
      <c r="O290" s="1241"/>
      <c r="P290" s="1241"/>
      <c r="Q290" s="1242"/>
      <c r="R290" s="1032"/>
      <c r="S290" s="1616"/>
      <c r="T290" s="478">
        <f t="shared" si="83"/>
        <v>0</v>
      </c>
      <c r="U290" s="478">
        <f t="shared" si="84"/>
        <v>0</v>
      </c>
      <c r="V290" s="478">
        <f t="shared" si="85"/>
        <v>0</v>
      </c>
    </row>
    <row r="291" spans="1:22" ht="35.25" customHeight="1" x14ac:dyDescent="0.25">
      <c r="A291" s="1537" t="s">
        <v>396</v>
      </c>
      <c r="B291" s="1564" t="s">
        <v>838</v>
      </c>
      <c r="C291" s="1247">
        <f t="shared" si="92"/>
        <v>0</v>
      </c>
      <c r="D291" s="1241">
        <v>0</v>
      </c>
      <c r="E291" s="1241"/>
      <c r="F291" s="1241"/>
      <c r="G291" s="1523"/>
      <c r="H291" s="1247">
        <f t="shared" si="94"/>
        <v>0</v>
      </c>
      <c r="I291" s="1241"/>
      <c r="J291" s="1241"/>
      <c r="K291" s="1241"/>
      <c r="L291" s="1523"/>
      <c r="M291" s="1247">
        <f t="shared" si="93"/>
        <v>0</v>
      </c>
      <c r="N291" s="1241"/>
      <c r="O291" s="1241"/>
      <c r="P291" s="1241"/>
      <c r="Q291" s="1242"/>
      <c r="R291" s="1032"/>
      <c r="S291" s="1616"/>
      <c r="T291" s="478">
        <f t="shared" si="83"/>
        <v>0</v>
      </c>
      <c r="U291" s="478">
        <f t="shared" si="84"/>
        <v>0</v>
      </c>
      <c r="V291" s="478">
        <f t="shared" si="85"/>
        <v>0</v>
      </c>
    </row>
    <row r="292" spans="1:22" ht="38.25" customHeight="1" x14ac:dyDescent="0.25">
      <c r="A292" s="1537" t="s">
        <v>526</v>
      </c>
      <c r="B292" s="1564" t="s">
        <v>261</v>
      </c>
      <c r="C292" s="1247">
        <f t="shared" si="92"/>
        <v>14.58</v>
      </c>
      <c r="D292" s="1206">
        <f>D293+D294+D295+D296</f>
        <v>14.58</v>
      </c>
      <c r="E292" s="1206">
        <f>E293+E294+E295+E296</f>
        <v>0</v>
      </c>
      <c r="F292" s="1206">
        <f>F293+F294+F295+F296</f>
        <v>0</v>
      </c>
      <c r="G292" s="1206">
        <f>G293+G294+G295+G296</f>
        <v>0</v>
      </c>
      <c r="H292" s="1247">
        <f>SUM(I292:L292)</f>
        <v>14.58</v>
      </c>
      <c r="I292" s="1206">
        <f>SUM(I293:I296)</f>
        <v>14.58</v>
      </c>
      <c r="J292" s="1206">
        <f>SUM(J293:J296)</f>
        <v>0</v>
      </c>
      <c r="K292" s="1206">
        <f>SUM(K293:K296)</f>
        <v>0</v>
      </c>
      <c r="L292" s="1206">
        <f>SUM(L293:L296)</f>
        <v>0</v>
      </c>
      <c r="M292" s="1247">
        <f t="shared" si="93"/>
        <v>14.58</v>
      </c>
      <c r="N292" s="1206">
        <f>SUM(N293:N296)</f>
        <v>14.58</v>
      </c>
      <c r="O292" s="1206">
        <f>SUM(O293:O296)</f>
        <v>0</v>
      </c>
      <c r="P292" s="1206">
        <f>SUM(P293:P296)</f>
        <v>0</v>
      </c>
      <c r="Q292" s="1207">
        <f>SUM(Q293:Q296)</f>
        <v>0</v>
      </c>
      <c r="R292" s="1032"/>
      <c r="S292" s="1616"/>
      <c r="T292" s="478">
        <f t="shared" si="83"/>
        <v>0</v>
      </c>
      <c r="U292" s="478">
        <f t="shared" si="84"/>
        <v>0</v>
      </c>
      <c r="V292" s="478">
        <f t="shared" si="85"/>
        <v>0</v>
      </c>
    </row>
    <row r="293" spans="1:22" ht="38.25" customHeight="1" x14ac:dyDescent="0.25">
      <c r="A293" s="1537" t="s">
        <v>783</v>
      </c>
      <c r="B293" s="1564" t="s">
        <v>481</v>
      </c>
      <c r="C293" s="1247">
        <f t="shared" si="92"/>
        <v>0</v>
      </c>
      <c r="D293" s="1241"/>
      <c r="E293" s="1241"/>
      <c r="F293" s="1241"/>
      <c r="G293" s="1242"/>
      <c r="H293" s="1247">
        <f t="shared" si="94"/>
        <v>0</v>
      </c>
      <c r="I293" s="1241"/>
      <c r="J293" s="1241"/>
      <c r="K293" s="1241"/>
      <c r="L293" s="1242"/>
      <c r="M293" s="1247">
        <f>SUM(N293:Q293)</f>
        <v>0</v>
      </c>
      <c r="N293" s="1241"/>
      <c r="O293" s="1241"/>
      <c r="P293" s="1241"/>
      <c r="Q293" s="1242"/>
      <c r="R293" s="1032"/>
      <c r="S293" s="1616"/>
      <c r="T293" s="478">
        <f t="shared" si="83"/>
        <v>0</v>
      </c>
      <c r="U293" s="478">
        <f t="shared" si="84"/>
        <v>0</v>
      </c>
      <c r="V293" s="478">
        <f t="shared" si="85"/>
        <v>0</v>
      </c>
    </row>
    <row r="294" spans="1:22" ht="39" customHeight="1" x14ac:dyDescent="0.25">
      <c r="A294" s="1537" t="s">
        <v>784</v>
      </c>
      <c r="B294" s="1564" t="s">
        <v>695</v>
      </c>
      <c r="C294" s="1247">
        <f t="shared" si="92"/>
        <v>14.58</v>
      </c>
      <c r="D294" s="1241">
        <v>14.58</v>
      </c>
      <c r="E294" s="1749"/>
      <c r="F294" s="1241"/>
      <c r="G294" s="1242"/>
      <c r="H294" s="1247">
        <f t="shared" si="94"/>
        <v>14.58</v>
      </c>
      <c r="I294" s="1241">
        <v>14.58</v>
      </c>
      <c r="J294" s="1241"/>
      <c r="K294" s="1241"/>
      <c r="L294" s="1242"/>
      <c r="M294" s="1247">
        <f t="shared" si="93"/>
        <v>14.58</v>
      </c>
      <c r="N294" s="1241">
        <v>14.58</v>
      </c>
      <c r="O294" s="1241"/>
      <c r="P294" s="1241"/>
      <c r="Q294" s="1242"/>
      <c r="R294" s="1032"/>
      <c r="S294" s="1616"/>
      <c r="T294" s="478">
        <f t="shared" si="83"/>
        <v>0</v>
      </c>
      <c r="U294" s="478">
        <f t="shared" si="84"/>
        <v>0</v>
      </c>
      <c r="V294" s="478">
        <f t="shared" si="85"/>
        <v>0</v>
      </c>
    </row>
    <row r="295" spans="1:22" ht="36.75" customHeight="1" x14ac:dyDescent="0.25">
      <c r="A295" s="1537" t="s">
        <v>785</v>
      </c>
      <c r="B295" s="1564" t="s">
        <v>839</v>
      </c>
      <c r="C295" s="1247">
        <f t="shared" si="92"/>
        <v>0</v>
      </c>
      <c r="D295" s="1241">
        <v>0</v>
      </c>
      <c r="E295" s="1241"/>
      <c r="F295" s="1241"/>
      <c r="G295" s="1242"/>
      <c r="H295" s="1247">
        <f t="shared" si="94"/>
        <v>0</v>
      </c>
      <c r="I295" s="1241"/>
      <c r="J295" s="1241"/>
      <c r="K295" s="1241"/>
      <c r="L295" s="1242"/>
      <c r="M295" s="1247">
        <f t="shared" si="93"/>
        <v>0</v>
      </c>
      <c r="N295" s="1241"/>
      <c r="O295" s="1241"/>
      <c r="P295" s="1241"/>
      <c r="Q295" s="1242"/>
      <c r="R295" s="1032"/>
      <c r="S295" s="1616"/>
      <c r="T295" s="478">
        <f t="shared" si="83"/>
        <v>0</v>
      </c>
      <c r="U295" s="478">
        <f t="shared" si="84"/>
        <v>0</v>
      </c>
      <c r="V295" s="478">
        <f t="shared" si="85"/>
        <v>0</v>
      </c>
    </row>
    <row r="296" spans="1:22" ht="36" x14ac:dyDescent="0.25">
      <c r="A296" s="1537" t="s">
        <v>786</v>
      </c>
      <c r="B296" s="1564" t="s">
        <v>840</v>
      </c>
      <c r="C296" s="1247">
        <f>SUM(D296:G296)</f>
        <v>0</v>
      </c>
      <c r="D296" s="1241"/>
      <c r="E296" s="1241"/>
      <c r="F296" s="1241"/>
      <c r="G296" s="1242"/>
      <c r="H296" s="1247">
        <f t="shared" si="94"/>
        <v>0</v>
      </c>
      <c r="I296" s="1241"/>
      <c r="J296" s="1241"/>
      <c r="K296" s="1241"/>
      <c r="L296" s="1242"/>
      <c r="M296" s="1247">
        <f t="shared" si="93"/>
        <v>0</v>
      </c>
      <c r="N296" s="1241"/>
      <c r="O296" s="1241"/>
      <c r="P296" s="1241"/>
      <c r="Q296" s="1242"/>
      <c r="R296" s="1032"/>
      <c r="S296" s="1616"/>
      <c r="T296" s="478">
        <f t="shared" si="83"/>
        <v>0</v>
      </c>
      <c r="U296" s="478">
        <f t="shared" si="84"/>
        <v>0</v>
      </c>
      <c r="V296" s="478">
        <f t="shared" si="85"/>
        <v>0</v>
      </c>
    </row>
    <row r="297" spans="1:22" ht="39" customHeight="1" x14ac:dyDescent="0.25">
      <c r="A297" s="1742">
        <v>2</v>
      </c>
      <c r="B297" s="1743" t="s">
        <v>841</v>
      </c>
      <c r="C297" s="1829">
        <f t="shared" ref="C297:C307" si="95">SUM(D297:G297)</f>
        <v>4092.08</v>
      </c>
      <c r="D297" s="1744">
        <f>D298+D301</f>
        <v>4092.08</v>
      </c>
      <c r="E297" s="1744">
        <f>E298+E301</f>
        <v>0</v>
      </c>
      <c r="F297" s="1744">
        <f>F298+F301</f>
        <v>0</v>
      </c>
      <c r="G297" s="1744">
        <f>G298+G301</f>
        <v>0</v>
      </c>
      <c r="H297" s="1829">
        <f>SUM(I297:L297)</f>
        <v>4092.08</v>
      </c>
      <c r="I297" s="1744">
        <f>I298+I301</f>
        <v>4092.08</v>
      </c>
      <c r="J297" s="1744">
        <f>J298+J301</f>
        <v>0</v>
      </c>
      <c r="K297" s="1744">
        <f>K298+K301</f>
        <v>0</v>
      </c>
      <c r="L297" s="1744">
        <f>L298+L301</f>
        <v>0</v>
      </c>
      <c r="M297" s="1829">
        <f t="shared" si="93"/>
        <v>3989.4</v>
      </c>
      <c r="N297" s="1744">
        <f>N298+N301</f>
        <v>3989.4</v>
      </c>
      <c r="O297" s="1744">
        <f>O298+O301</f>
        <v>0</v>
      </c>
      <c r="P297" s="1744">
        <f>P298+P301</f>
        <v>0</v>
      </c>
      <c r="Q297" s="1744">
        <f>Q298+Q301</f>
        <v>0</v>
      </c>
      <c r="R297" s="1032"/>
      <c r="S297" s="1616"/>
      <c r="T297" s="478">
        <f t="shared" si="83"/>
        <v>0</v>
      </c>
      <c r="U297" s="478">
        <f t="shared" si="84"/>
        <v>0</v>
      </c>
      <c r="V297" s="478">
        <f t="shared" si="85"/>
        <v>0</v>
      </c>
    </row>
    <row r="298" spans="1:22" ht="41.25" customHeight="1" x14ac:dyDescent="0.25">
      <c r="A298" s="1550" t="s">
        <v>34</v>
      </c>
      <c r="B298" s="1745" t="s">
        <v>787</v>
      </c>
      <c r="C298" s="1447">
        <f>SUM(D298:G298)</f>
        <v>2462.48</v>
      </c>
      <c r="D298" s="1746">
        <f>D299+D300</f>
        <v>2462.48</v>
      </c>
      <c r="E298" s="1746"/>
      <c r="F298" s="1746"/>
      <c r="G298" s="1747"/>
      <c r="H298" s="1447">
        <f t="shared" si="94"/>
        <v>2462.48</v>
      </c>
      <c r="I298" s="1746">
        <f>I299+I300</f>
        <v>2462.48</v>
      </c>
      <c r="J298" s="1746"/>
      <c r="K298" s="1746"/>
      <c r="L298" s="1747"/>
      <c r="M298" s="1447">
        <f t="shared" si="93"/>
        <v>2462.5</v>
      </c>
      <c r="N298" s="1746">
        <f>N299+N300</f>
        <v>2462.5</v>
      </c>
      <c r="O298" s="1746"/>
      <c r="P298" s="1746"/>
      <c r="Q298" s="1747"/>
      <c r="R298" s="1032"/>
      <c r="S298" s="1616"/>
      <c r="T298" s="478">
        <f t="shared" si="83"/>
        <v>0</v>
      </c>
      <c r="U298" s="478">
        <f t="shared" si="84"/>
        <v>0</v>
      </c>
      <c r="V298" s="478">
        <f t="shared" si="85"/>
        <v>0</v>
      </c>
    </row>
    <row r="299" spans="1:22" ht="20.25" customHeight="1" x14ac:dyDescent="0.25">
      <c r="A299" s="1569"/>
      <c r="B299" s="1026" t="s">
        <v>856</v>
      </c>
      <c r="C299" s="1247">
        <f>SUM(D299:G299)</f>
        <v>1907.68</v>
      </c>
      <c r="D299" s="1241">
        <v>1907.68</v>
      </c>
      <c r="E299" s="1241"/>
      <c r="F299" s="1241"/>
      <c r="G299" s="1242"/>
      <c r="H299" s="1247">
        <f t="shared" si="94"/>
        <v>1907.68</v>
      </c>
      <c r="I299" s="1241">
        <v>1907.68</v>
      </c>
      <c r="J299" s="1241"/>
      <c r="K299" s="1241"/>
      <c r="L299" s="1242"/>
      <c r="M299" s="1247">
        <f t="shared" si="93"/>
        <v>1907.7</v>
      </c>
      <c r="N299" s="1241">
        <v>1907.7</v>
      </c>
      <c r="O299" s="1241"/>
      <c r="P299" s="1241"/>
      <c r="Q299" s="1242"/>
      <c r="R299" s="1032"/>
      <c r="S299" s="1616"/>
      <c r="T299" s="478">
        <f t="shared" si="83"/>
        <v>0</v>
      </c>
      <c r="U299" s="478">
        <f t="shared" si="84"/>
        <v>0</v>
      </c>
      <c r="V299" s="478">
        <f t="shared" si="85"/>
        <v>0</v>
      </c>
    </row>
    <row r="300" spans="1:22" ht="18.75" customHeight="1" x14ac:dyDescent="0.25">
      <c r="A300" s="1569"/>
      <c r="B300" s="1026" t="s">
        <v>857</v>
      </c>
      <c r="C300" s="1247">
        <f>SUM(D300:G300)</f>
        <v>554.79999999999995</v>
      </c>
      <c r="D300" s="1241">
        <v>554.79999999999995</v>
      </c>
      <c r="E300" s="1241"/>
      <c r="F300" s="1241"/>
      <c r="G300" s="1242"/>
      <c r="H300" s="1247">
        <f t="shared" si="94"/>
        <v>554.79999999999995</v>
      </c>
      <c r="I300" s="1241">
        <v>554.79999999999995</v>
      </c>
      <c r="J300" s="1241"/>
      <c r="K300" s="1241"/>
      <c r="L300" s="1242"/>
      <c r="M300" s="1247">
        <f>SUM(N300:Q300)</f>
        <v>554.79999999999995</v>
      </c>
      <c r="N300" s="1749">
        <v>554.79999999999995</v>
      </c>
      <c r="O300" s="1241"/>
      <c r="P300" s="1241"/>
      <c r="Q300" s="1242"/>
      <c r="R300" s="1032"/>
      <c r="S300" s="1616"/>
      <c r="T300" s="478">
        <f t="shared" si="83"/>
        <v>0</v>
      </c>
      <c r="U300" s="478">
        <f t="shared" si="84"/>
        <v>0</v>
      </c>
      <c r="V300" s="478">
        <f t="shared" si="85"/>
        <v>0</v>
      </c>
    </row>
    <row r="301" spans="1:22" ht="36.75" x14ac:dyDescent="0.25">
      <c r="A301" s="1550" t="s">
        <v>115</v>
      </c>
      <c r="B301" s="1745" t="s">
        <v>842</v>
      </c>
      <c r="C301" s="1447">
        <f t="shared" si="95"/>
        <v>1629.6</v>
      </c>
      <c r="D301" s="1746">
        <v>1629.6</v>
      </c>
      <c r="E301" s="1746"/>
      <c r="F301" s="1746"/>
      <c r="G301" s="1747"/>
      <c r="H301" s="1447">
        <f t="shared" si="94"/>
        <v>1629.6</v>
      </c>
      <c r="I301" s="1746">
        <v>1629.6</v>
      </c>
      <c r="J301" s="1746"/>
      <c r="K301" s="1746"/>
      <c r="L301" s="1747"/>
      <c r="M301" s="1447">
        <f t="shared" si="93"/>
        <v>1526.9</v>
      </c>
      <c r="N301" s="1746">
        <v>1526.9</v>
      </c>
      <c r="O301" s="1746"/>
      <c r="P301" s="1746"/>
      <c r="Q301" s="1747"/>
      <c r="R301" s="1032"/>
      <c r="S301" s="1616"/>
      <c r="T301" s="478">
        <f t="shared" si="83"/>
        <v>0</v>
      </c>
      <c r="U301" s="478">
        <f t="shared" si="84"/>
        <v>0</v>
      </c>
      <c r="V301" s="478">
        <f t="shared" si="85"/>
        <v>0</v>
      </c>
    </row>
    <row r="302" spans="1:22" ht="24.75" x14ac:dyDescent="0.25">
      <c r="A302" s="1700">
        <v>3</v>
      </c>
      <c r="B302" s="1743" t="s">
        <v>788</v>
      </c>
      <c r="C302" s="1699">
        <f t="shared" si="95"/>
        <v>15</v>
      </c>
      <c r="D302" s="1744">
        <f>SUM(D303)</f>
        <v>15</v>
      </c>
      <c r="E302" s="1744">
        <f t="shared" ref="E302:G302" si="96">SUM(E303)</f>
        <v>0</v>
      </c>
      <c r="F302" s="1744">
        <f t="shared" si="96"/>
        <v>0</v>
      </c>
      <c r="G302" s="1748">
        <f t="shared" si="96"/>
        <v>0</v>
      </c>
      <c r="H302" s="1699">
        <f t="shared" si="94"/>
        <v>15</v>
      </c>
      <c r="I302" s="1744">
        <f>SUM(I303)</f>
        <v>15</v>
      </c>
      <c r="J302" s="1744">
        <f>SUM(J303)</f>
        <v>0</v>
      </c>
      <c r="K302" s="1744">
        <f>SUM(K303)</f>
        <v>0</v>
      </c>
      <c r="L302" s="1748">
        <f>SUM(L303)</f>
        <v>0</v>
      </c>
      <c r="M302" s="1699">
        <f t="shared" si="93"/>
        <v>15</v>
      </c>
      <c r="N302" s="1744">
        <f>SUM(N303)</f>
        <v>15</v>
      </c>
      <c r="O302" s="1744">
        <f>SUM(O303)</f>
        <v>0</v>
      </c>
      <c r="P302" s="1744">
        <f>SUM(P303)</f>
        <v>0</v>
      </c>
      <c r="Q302" s="1748">
        <f>SUM(Q303)</f>
        <v>0</v>
      </c>
      <c r="R302" s="1032"/>
      <c r="S302" s="1616"/>
      <c r="T302" s="478">
        <f t="shared" si="83"/>
        <v>0</v>
      </c>
      <c r="U302" s="478">
        <f t="shared" si="84"/>
        <v>0</v>
      </c>
      <c r="V302" s="478">
        <f t="shared" si="85"/>
        <v>0</v>
      </c>
    </row>
    <row r="303" spans="1:22" ht="48.75" x14ac:dyDescent="0.25">
      <c r="A303" s="1569" t="s">
        <v>769</v>
      </c>
      <c r="B303" s="1026" t="s">
        <v>268</v>
      </c>
      <c r="C303" s="1247">
        <f t="shared" si="95"/>
        <v>15</v>
      </c>
      <c r="D303" s="1241">
        <v>15</v>
      </c>
      <c r="E303" s="1241"/>
      <c r="F303" s="1241"/>
      <c r="G303" s="1242"/>
      <c r="H303" s="1247">
        <f t="shared" si="94"/>
        <v>15</v>
      </c>
      <c r="I303" s="1241">
        <v>15</v>
      </c>
      <c r="J303" s="1241"/>
      <c r="K303" s="1241"/>
      <c r="L303" s="1242"/>
      <c r="M303" s="1247">
        <f t="shared" si="93"/>
        <v>15</v>
      </c>
      <c r="N303" s="1241">
        <v>15</v>
      </c>
      <c r="O303" s="1241"/>
      <c r="P303" s="1241"/>
      <c r="Q303" s="1242"/>
      <c r="R303" s="1032"/>
      <c r="S303" s="1616"/>
      <c r="T303" s="478">
        <f t="shared" si="83"/>
        <v>0</v>
      </c>
      <c r="U303" s="478">
        <f t="shared" si="84"/>
        <v>0</v>
      </c>
      <c r="V303" s="478">
        <f t="shared" si="85"/>
        <v>0</v>
      </c>
    </row>
    <row r="304" spans="1:22" x14ac:dyDescent="0.25">
      <c r="A304" s="1570">
        <v>4</v>
      </c>
      <c r="B304" s="1567" t="s">
        <v>843</v>
      </c>
      <c r="C304" s="1819">
        <f>C305+C306</f>
        <v>458.4</v>
      </c>
      <c r="D304" s="1447">
        <f>D305+D306</f>
        <v>458.4</v>
      </c>
      <c r="E304" s="1434">
        <f>SUM(E306)</f>
        <v>0</v>
      </c>
      <c r="F304" s="1434">
        <f>SUM(F306)</f>
        <v>0</v>
      </c>
      <c r="G304" s="1435">
        <f>SUM(G306)</f>
        <v>0</v>
      </c>
      <c r="H304" s="1447">
        <f>H305+H306</f>
        <v>458.4</v>
      </c>
      <c r="I304" s="1447">
        <f>I305+I306</f>
        <v>458.4</v>
      </c>
      <c r="J304" s="1434">
        <f>SUM(J306)</f>
        <v>0</v>
      </c>
      <c r="K304" s="1434">
        <f>SUM(K306)</f>
        <v>0</v>
      </c>
      <c r="L304" s="1435">
        <f>SUM(L306)</f>
        <v>0</v>
      </c>
      <c r="M304" s="1819">
        <f>M305+306:306</f>
        <v>458.4</v>
      </c>
      <c r="N304" s="1447">
        <f>N305+306:306</f>
        <v>458.4</v>
      </c>
      <c r="O304" s="1434">
        <f>SUM(O306)</f>
        <v>0</v>
      </c>
      <c r="P304" s="1434">
        <f>SUM(P306)</f>
        <v>0</v>
      </c>
      <c r="Q304" s="1435">
        <f>SUM(Q306)</f>
        <v>0</v>
      </c>
      <c r="R304" s="1568"/>
      <c r="S304" s="1616"/>
      <c r="T304" s="478">
        <f t="shared" si="83"/>
        <v>0</v>
      </c>
      <c r="U304" s="478">
        <f t="shared" si="84"/>
        <v>0</v>
      </c>
      <c r="V304" s="478">
        <f t="shared" si="85"/>
        <v>0</v>
      </c>
    </row>
    <row r="305" spans="1:22" s="1786" customFormat="1" ht="24.75" x14ac:dyDescent="0.25">
      <c r="A305" s="1571" t="s">
        <v>50</v>
      </c>
      <c r="B305" s="1565" t="s">
        <v>917</v>
      </c>
      <c r="C305" s="1247">
        <f>D305+E305+F305+G305</f>
        <v>11</v>
      </c>
      <c r="D305" s="1241">
        <v>11</v>
      </c>
      <c r="E305" s="1241"/>
      <c r="F305" s="1241"/>
      <c r="G305" s="1241"/>
      <c r="H305" s="1206">
        <f>I305+J305+K305+L305</f>
        <v>11</v>
      </c>
      <c r="I305" s="1241">
        <v>11</v>
      </c>
      <c r="J305" s="1241"/>
      <c r="K305" s="1241"/>
      <c r="L305" s="1241"/>
      <c r="M305" s="1206">
        <f>N305++O305+P305+Q305</f>
        <v>11</v>
      </c>
      <c r="N305" s="1241">
        <v>11</v>
      </c>
      <c r="O305" s="1241"/>
      <c r="P305" s="1241"/>
      <c r="Q305" s="1241"/>
      <c r="R305" s="1566"/>
      <c r="S305" s="1616"/>
      <c r="T305" s="1785"/>
      <c r="U305" s="1785"/>
      <c r="V305" s="1785"/>
    </row>
    <row r="306" spans="1:22" ht="36.75" x14ac:dyDescent="0.25">
      <c r="A306" s="1571" t="s">
        <v>790</v>
      </c>
      <c r="B306" s="1565" t="s">
        <v>844</v>
      </c>
      <c r="C306" s="1247">
        <f t="shared" si="95"/>
        <v>447.4</v>
      </c>
      <c r="D306" s="1241">
        <v>447.4</v>
      </c>
      <c r="E306" s="1241"/>
      <c r="F306" s="1241"/>
      <c r="G306" s="1242"/>
      <c r="H306" s="1247">
        <f t="shared" si="94"/>
        <v>447.4</v>
      </c>
      <c r="I306" s="1241">
        <v>447.4</v>
      </c>
      <c r="J306" s="1241"/>
      <c r="K306" s="1241"/>
      <c r="L306" s="1242"/>
      <c r="M306" s="1247">
        <f t="shared" si="93"/>
        <v>447.4</v>
      </c>
      <c r="N306" s="1241">
        <v>447.4</v>
      </c>
      <c r="O306" s="1241"/>
      <c r="P306" s="1241"/>
      <c r="Q306" s="1242"/>
      <c r="R306" s="1566"/>
      <c r="S306" s="1616"/>
      <c r="T306" s="478">
        <f t="shared" si="83"/>
        <v>0</v>
      </c>
      <c r="U306" s="478">
        <f t="shared" si="84"/>
        <v>0</v>
      </c>
      <c r="V306" s="478">
        <f t="shared" si="85"/>
        <v>0</v>
      </c>
    </row>
    <row r="307" spans="1:22" ht="25.5" customHeight="1" thickBot="1" x14ac:dyDescent="0.3">
      <c r="A307" s="1014"/>
      <c r="B307" s="1807" t="s">
        <v>102</v>
      </c>
      <c r="C307" s="1828">
        <f t="shared" si="95"/>
        <v>4586.08</v>
      </c>
      <c r="D307" s="1812">
        <f>D287+D297+D302+D304</f>
        <v>4586.08</v>
      </c>
      <c r="E307" s="1813">
        <f>E287+E297+E302+E304</f>
        <v>0</v>
      </c>
      <c r="F307" s="1813">
        <f>F287+F297+F302+F304</f>
        <v>0</v>
      </c>
      <c r="G307" s="1813">
        <f>G287+G297+G302+G304</f>
        <v>0</v>
      </c>
      <c r="H307" s="1828">
        <f>SUM(I307:L307)</f>
        <v>4586.08</v>
      </c>
      <c r="I307" s="1812">
        <f>I287+I297+I302+I304</f>
        <v>4586.08</v>
      </c>
      <c r="J307" s="1813">
        <f>J287+J297+J302+J304</f>
        <v>0</v>
      </c>
      <c r="K307" s="1813">
        <f>K287+K297+K302+K304</f>
        <v>0</v>
      </c>
      <c r="L307" s="1813">
        <f>L287+L297+L302+L304</f>
        <v>0</v>
      </c>
      <c r="M307" s="1820">
        <f t="shared" si="93"/>
        <v>4483.3999999999996</v>
      </c>
      <c r="N307" s="1813">
        <f>N287+N297+N302+N304</f>
        <v>4483.3999999999996</v>
      </c>
      <c r="O307" s="1813">
        <f>O287+O297+O302+O304</f>
        <v>0</v>
      </c>
      <c r="P307" s="1813">
        <f>P287+P297+P302+P304</f>
        <v>0</v>
      </c>
      <c r="Q307" s="1813">
        <f>Q287+Q297+Q302+Q304</f>
        <v>0</v>
      </c>
      <c r="R307" s="1019"/>
      <c r="S307" s="1616">
        <v>4364.3999999999996</v>
      </c>
      <c r="T307" s="478">
        <f t="shared" si="83"/>
        <v>0</v>
      </c>
      <c r="U307" s="478">
        <f t="shared" si="84"/>
        <v>0</v>
      </c>
      <c r="V307" s="478">
        <f t="shared" si="85"/>
        <v>0</v>
      </c>
    </row>
    <row r="308" spans="1:22" ht="29.25" customHeight="1" thickBot="1" x14ac:dyDescent="0.3">
      <c r="A308" s="1849" t="s">
        <v>487</v>
      </c>
      <c r="B308" s="1850"/>
      <c r="C308" s="1850"/>
      <c r="D308" s="1850"/>
      <c r="E308" s="1850"/>
      <c r="F308" s="1850"/>
      <c r="G308" s="1850"/>
      <c r="H308" s="1850"/>
      <c r="I308" s="1850"/>
      <c r="J308" s="1850"/>
      <c r="K308" s="1850"/>
      <c r="L308" s="1850"/>
      <c r="M308" s="1850"/>
      <c r="N308" s="1850"/>
      <c r="O308" s="1850"/>
      <c r="P308" s="1850"/>
      <c r="Q308" s="1850"/>
      <c r="R308" s="1851"/>
      <c r="S308" s="1618" t="s">
        <v>364</v>
      </c>
      <c r="T308" s="478">
        <f t="shared" si="83"/>
        <v>0</v>
      </c>
      <c r="U308" s="478">
        <f t="shared" si="84"/>
        <v>0</v>
      </c>
      <c r="V308" s="478">
        <f t="shared" si="85"/>
        <v>0</v>
      </c>
    </row>
    <row r="309" spans="1:22" x14ac:dyDescent="0.25">
      <c r="A309" s="1033">
        <v>1</v>
      </c>
      <c r="B309" s="936" t="s">
        <v>488</v>
      </c>
      <c r="C309" s="1236">
        <f>D309+E309+F309</f>
        <v>0</v>
      </c>
      <c r="D309" s="1237">
        <v>0</v>
      </c>
      <c r="E309" s="1237">
        <v>0</v>
      </c>
      <c r="F309" s="1237">
        <v>0</v>
      </c>
      <c r="G309" s="1238">
        <v>0</v>
      </c>
      <c r="H309" s="1236">
        <f>I309+J309+K309</f>
        <v>0</v>
      </c>
      <c r="I309" s="1237">
        <v>0</v>
      </c>
      <c r="J309" s="1237">
        <v>0</v>
      </c>
      <c r="K309" s="1237">
        <v>0</v>
      </c>
      <c r="L309" s="1238">
        <v>0</v>
      </c>
      <c r="M309" s="1236">
        <f>N309+O309+P309</f>
        <v>0</v>
      </c>
      <c r="N309" s="1237">
        <v>0</v>
      </c>
      <c r="O309" s="1237">
        <v>0</v>
      </c>
      <c r="P309" s="1237">
        <v>0</v>
      </c>
      <c r="Q309" s="1238">
        <v>0</v>
      </c>
      <c r="R309" s="1035"/>
      <c r="S309" s="1616"/>
      <c r="T309" s="478">
        <f t="shared" si="83"/>
        <v>0</v>
      </c>
      <c r="U309" s="478">
        <f t="shared" si="84"/>
        <v>0</v>
      </c>
      <c r="V309" s="478">
        <f t="shared" si="85"/>
        <v>0</v>
      </c>
    </row>
    <row r="310" spans="1:22" ht="24.75" x14ac:dyDescent="0.25">
      <c r="A310" s="876">
        <v>2</v>
      </c>
      <c r="B310" s="888" t="s">
        <v>489</v>
      </c>
      <c r="C310" s="1240">
        <f>D310+E310+F310</f>
        <v>26088.13</v>
      </c>
      <c r="D310" s="1241">
        <v>14007.7</v>
      </c>
      <c r="E310" s="1241">
        <v>241.61</v>
      </c>
      <c r="F310" s="1241">
        <v>11838.82</v>
      </c>
      <c r="G310" s="1242">
        <v>0</v>
      </c>
      <c r="H310" s="1240">
        <f>I310+J310+K310</f>
        <v>26088.13</v>
      </c>
      <c r="I310" s="1241">
        <v>14007.7</v>
      </c>
      <c r="J310" s="1241">
        <v>241.61</v>
      </c>
      <c r="K310" s="1241">
        <v>11838.82</v>
      </c>
      <c r="L310" s="1242">
        <v>0</v>
      </c>
      <c r="M310" s="1378">
        <f>N310+O310+P310</f>
        <v>26088.120000000003</v>
      </c>
      <c r="N310" s="1241">
        <v>14007.7</v>
      </c>
      <c r="O310" s="1241">
        <v>241.6</v>
      </c>
      <c r="P310" s="1241">
        <v>11838.82</v>
      </c>
      <c r="Q310" s="1242">
        <v>0</v>
      </c>
      <c r="R310" s="1017"/>
      <c r="S310" s="1616"/>
      <c r="T310" s="478">
        <f t="shared" si="83"/>
        <v>0</v>
      </c>
      <c r="U310" s="478">
        <f t="shared" si="84"/>
        <v>0</v>
      </c>
      <c r="V310" s="478">
        <f t="shared" si="85"/>
        <v>0</v>
      </c>
    </row>
    <row r="311" spans="1:22" ht="24.75" x14ac:dyDescent="0.25">
      <c r="A311" s="1608">
        <v>3</v>
      </c>
      <c r="B311" s="1609" t="s">
        <v>865</v>
      </c>
      <c r="C311" s="1240">
        <f>D311+E311+F311</f>
        <v>1451.26</v>
      </c>
      <c r="D311" s="1610">
        <v>98.8</v>
      </c>
      <c r="E311" s="1610">
        <v>1352.46</v>
      </c>
      <c r="F311" s="1610"/>
      <c r="G311" s="1611"/>
      <c r="H311" s="1240">
        <f>I311+J311+K311</f>
        <v>1451.26</v>
      </c>
      <c r="I311" s="1610">
        <v>98.8</v>
      </c>
      <c r="J311" s="1610">
        <v>1352.46</v>
      </c>
      <c r="K311" s="1610"/>
      <c r="L311" s="1611"/>
      <c r="M311" s="1240">
        <f>N311+O311+P311</f>
        <v>0</v>
      </c>
      <c r="N311" s="1610"/>
      <c r="O311" s="1610"/>
      <c r="P311" s="1610"/>
      <c r="Q311" s="1611"/>
      <c r="R311" s="1612"/>
      <c r="S311" s="1616"/>
      <c r="T311" s="478">
        <f t="shared" si="83"/>
        <v>0</v>
      </c>
      <c r="U311" s="478">
        <f t="shared" si="84"/>
        <v>0</v>
      </c>
      <c r="V311" s="478">
        <f t="shared" si="85"/>
        <v>0</v>
      </c>
    </row>
    <row r="312" spans="1:22" ht="25.5" customHeight="1" thickBot="1" x14ac:dyDescent="0.3">
      <c r="A312" s="1014"/>
      <c r="B312" s="1034" t="s">
        <v>102</v>
      </c>
      <c r="C312" s="1820">
        <f>SUM(D312:G312)</f>
        <v>27539.39</v>
      </c>
      <c r="D312" s="994">
        <f>D309+D310+D311</f>
        <v>14106.5</v>
      </c>
      <c r="E312" s="994">
        <f>E309+E310+E311</f>
        <v>1594.0700000000002</v>
      </c>
      <c r="F312" s="994">
        <f>F309+F310+F311</f>
        <v>11838.82</v>
      </c>
      <c r="G312" s="994">
        <f>G309+G310+G311</f>
        <v>0</v>
      </c>
      <c r="H312" s="1820">
        <f>SUM(I312:L312)</f>
        <v>27539.39</v>
      </c>
      <c r="I312" s="994">
        <f>I309+I310+I311</f>
        <v>14106.5</v>
      </c>
      <c r="J312" s="994">
        <f>J309+J310+J311</f>
        <v>1594.0700000000002</v>
      </c>
      <c r="K312" s="994">
        <f>K309+K310+K311</f>
        <v>11838.82</v>
      </c>
      <c r="L312" s="994">
        <f>L309+L310+L311</f>
        <v>0</v>
      </c>
      <c r="M312" s="1820">
        <f>SUM(N312:Q312)</f>
        <v>26088.120000000003</v>
      </c>
      <c r="N312" s="994">
        <f>N309+N310+N311</f>
        <v>14007.7</v>
      </c>
      <c r="O312" s="994">
        <f>O309+O310+O311</f>
        <v>241.6</v>
      </c>
      <c r="P312" s="994">
        <f>P309+P310+P311</f>
        <v>11838.82</v>
      </c>
      <c r="Q312" s="994">
        <f>Q309+Q310+Q311</f>
        <v>0</v>
      </c>
      <c r="R312" s="1019"/>
      <c r="S312" s="1616"/>
      <c r="T312" s="478">
        <f t="shared" si="83"/>
        <v>0</v>
      </c>
      <c r="U312" s="478">
        <f t="shared" si="84"/>
        <v>0</v>
      </c>
      <c r="V312" s="478">
        <f t="shared" si="85"/>
        <v>0</v>
      </c>
    </row>
    <row r="313" spans="1:22" ht="30" customHeight="1" thickBot="1" x14ac:dyDescent="0.3">
      <c r="A313" s="1855" t="s">
        <v>933</v>
      </c>
      <c r="B313" s="1856"/>
      <c r="C313" s="1856"/>
      <c r="D313" s="1856"/>
      <c r="E313" s="1856"/>
      <c r="F313" s="1856"/>
      <c r="G313" s="1856"/>
      <c r="H313" s="1856"/>
      <c r="I313" s="1856"/>
      <c r="J313" s="1856"/>
      <c r="K313" s="1856"/>
      <c r="L313" s="1856"/>
      <c r="M313" s="1856"/>
      <c r="N313" s="1856"/>
      <c r="O313" s="1856"/>
      <c r="P313" s="1856"/>
      <c r="Q313" s="1856"/>
      <c r="R313" s="1857"/>
      <c r="S313" s="1721"/>
      <c r="T313" s="478">
        <f t="shared" si="83"/>
        <v>0</v>
      </c>
      <c r="U313" s="478">
        <f t="shared" si="84"/>
        <v>0</v>
      </c>
      <c r="V313" s="478">
        <f t="shared" si="85"/>
        <v>0</v>
      </c>
    </row>
    <row r="314" spans="1:22" ht="48.75" x14ac:dyDescent="0.25">
      <c r="A314" s="1535">
        <v>1</v>
      </c>
      <c r="B314" s="1037" t="s">
        <v>287</v>
      </c>
      <c r="C314" s="1244">
        <f>SUM(D314:G314)</f>
        <v>0</v>
      </c>
      <c r="D314" s="1248">
        <v>0</v>
      </c>
      <c r="E314" s="1248">
        <v>0</v>
      </c>
      <c r="F314" s="1248">
        <v>0</v>
      </c>
      <c r="G314" s="1249">
        <v>0</v>
      </c>
      <c r="H314" s="1244">
        <f>SUM(I314:L314)</f>
        <v>0</v>
      </c>
      <c r="I314" s="1248">
        <v>0</v>
      </c>
      <c r="J314" s="1248">
        <v>0</v>
      </c>
      <c r="K314" s="1248">
        <v>0</v>
      </c>
      <c r="L314" s="1249">
        <v>0</v>
      </c>
      <c r="M314" s="1244">
        <f>SUM(N314:Q314)</f>
        <v>0</v>
      </c>
      <c r="N314" s="1248">
        <v>0</v>
      </c>
      <c r="O314" s="1248">
        <v>0</v>
      </c>
      <c r="P314" s="1248">
        <v>0</v>
      </c>
      <c r="Q314" s="1249">
        <v>0</v>
      </c>
      <c r="R314" s="1039"/>
      <c r="S314" s="1616"/>
      <c r="T314" s="478">
        <f t="shared" si="83"/>
        <v>0</v>
      </c>
      <c r="U314" s="478">
        <f t="shared" si="84"/>
        <v>0</v>
      </c>
      <c r="V314" s="478">
        <f t="shared" si="85"/>
        <v>0</v>
      </c>
    </row>
    <row r="315" spans="1:22" ht="60.75" x14ac:dyDescent="0.25">
      <c r="A315" s="75">
        <v>2</v>
      </c>
      <c r="B315" s="1038" t="s">
        <v>288</v>
      </c>
      <c r="C315" s="1826">
        <f>SUM(D315:G315)</f>
        <v>625.20904999999993</v>
      </c>
      <c r="D315" s="1211">
        <v>25.625050000000002</v>
      </c>
      <c r="E315" s="1211">
        <v>54.506999999999998</v>
      </c>
      <c r="F315" s="1211">
        <v>545.077</v>
      </c>
      <c r="G315" s="1212">
        <v>0</v>
      </c>
      <c r="H315" s="1247">
        <f>SUM(I315:L315)</f>
        <v>625.20904999999993</v>
      </c>
      <c r="I315" s="1211">
        <v>25.625050000000002</v>
      </c>
      <c r="J315" s="1211">
        <v>54.506999999999998</v>
      </c>
      <c r="K315" s="1211">
        <v>545.077</v>
      </c>
      <c r="L315" s="1212">
        <v>0</v>
      </c>
      <c r="M315" s="1826">
        <f>SUM(N315:Q315)</f>
        <v>625.19200000000001</v>
      </c>
      <c r="N315" s="1211">
        <v>25.632000000000001</v>
      </c>
      <c r="O315" s="1211">
        <v>54.488999999999997</v>
      </c>
      <c r="P315" s="1211">
        <v>545.07100000000003</v>
      </c>
      <c r="Q315" s="1212">
        <v>0</v>
      </c>
      <c r="R315" s="1040"/>
      <c r="S315" s="1616"/>
      <c r="T315" s="478">
        <f t="shared" si="83"/>
        <v>0</v>
      </c>
      <c r="U315" s="478">
        <f t="shared" si="84"/>
        <v>0</v>
      </c>
      <c r="V315" s="478">
        <f t="shared" si="85"/>
        <v>0</v>
      </c>
    </row>
    <row r="316" spans="1:22" ht="23.25" customHeight="1" thickBot="1" x14ac:dyDescent="0.3">
      <c r="A316" s="1014"/>
      <c r="B316" s="1015" t="s">
        <v>102</v>
      </c>
      <c r="C316" s="1820">
        <f>SUM(D316:G316)</f>
        <v>625.20904999999993</v>
      </c>
      <c r="D316" s="994">
        <f>SUM(D314:D315)</f>
        <v>25.625050000000002</v>
      </c>
      <c r="E316" s="994">
        <f>SUM(E314:E315)</f>
        <v>54.506999999999998</v>
      </c>
      <c r="F316" s="994">
        <f>SUM(F314:F315)</f>
        <v>545.077</v>
      </c>
      <c r="G316" s="995">
        <f>SUM(G314:G315)</f>
        <v>0</v>
      </c>
      <c r="H316" s="1820">
        <f>SUM(I316:L316)</f>
        <v>625.20904999999993</v>
      </c>
      <c r="I316" s="994">
        <f>SUM(I314:I315)</f>
        <v>25.625050000000002</v>
      </c>
      <c r="J316" s="994">
        <f>SUM(J314:J315)</f>
        <v>54.506999999999998</v>
      </c>
      <c r="K316" s="994">
        <f>SUM(K314:K315)</f>
        <v>545.077</v>
      </c>
      <c r="L316" s="995">
        <f>SUM(L314:L315)</f>
        <v>0</v>
      </c>
      <c r="M316" s="1820">
        <f>SUM(N316:Q316)</f>
        <v>625.19200000000001</v>
      </c>
      <c r="N316" s="994">
        <f>SUM(N314:N315)</f>
        <v>25.632000000000001</v>
      </c>
      <c r="O316" s="994">
        <f>SUM(O314:O315)</f>
        <v>54.488999999999997</v>
      </c>
      <c r="P316" s="994">
        <f>SUM(P314:P315)</f>
        <v>545.07100000000003</v>
      </c>
      <c r="Q316" s="995">
        <f>SUM(Q314:Q315)</f>
        <v>0</v>
      </c>
      <c r="R316" s="1019"/>
      <c r="S316" s="1616">
        <v>652.79999999999995</v>
      </c>
      <c r="T316" s="478">
        <f t="shared" si="83"/>
        <v>0</v>
      </c>
      <c r="U316" s="478">
        <f t="shared" si="84"/>
        <v>0</v>
      </c>
      <c r="V316" s="478">
        <f t="shared" si="85"/>
        <v>0</v>
      </c>
    </row>
    <row r="317" spans="1:22" ht="36.75" customHeight="1" thickBot="1" x14ac:dyDescent="0.35">
      <c r="A317" s="1837" t="s">
        <v>932</v>
      </c>
      <c r="B317" s="1838"/>
      <c r="C317" s="1838"/>
      <c r="D317" s="1838"/>
      <c r="E317" s="1838"/>
      <c r="F317" s="1838"/>
      <c r="G317" s="1838"/>
      <c r="H317" s="1838"/>
      <c r="I317" s="1838"/>
      <c r="J317" s="1838"/>
      <c r="K317" s="1838"/>
      <c r="L317" s="1838"/>
      <c r="M317" s="1838"/>
      <c r="N317" s="1838"/>
      <c r="O317" s="1838"/>
      <c r="P317" s="1838"/>
      <c r="Q317" s="1838"/>
      <c r="R317" s="1839"/>
      <c r="S317" s="1618" t="s">
        <v>364</v>
      </c>
      <c r="T317" s="478">
        <f t="shared" si="83"/>
        <v>0</v>
      </c>
      <c r="U317" s="478">
        <f t="shared" si="84"/>
        <v>0</v>
      </c>
      <c r="V317" s="478">
        <f t="shared" si="85"/>
        <v>0</v>
      </c>
    </row>
    <row r="318" spans="1:22" ht="49.5" x14ac:dyDescent="0.3">
      <c r="A318" s="1525" t="s">
        <v>26</v>
      </c>
      <c r="B318" s="1021" t="s">
        <v>490</v>
      </c>
      <c r="C318" s="1527">
        <v>0</v>
      </c>
      <c r="D318" s="1251">
        <v>0</v>
      </c>
      <c r="E318" s="1251"/>
      <c r="F318" s="1251"/>
      <c r="G318" s="1252"/>
      <c r="H318" s="1527">
        <v>0</v>
      </c>
      <c r="I318" s="1251"/>
      <c r="J318" s="1251"/>
      <c r="K318" s="1251"/>
      <c r="L318" s="1252"/>
      <c r="M318" s="1527">
        <v>0</v>
      </c>
      <c r="N318" s="1251">
        <v>0</v>
      </c>
      <c r="O318" s="1251"/>
      <c r="P318" s="1251"/>
      <c r="Q318" s="1252"/>
      <c r="R318" s="1043"/>
      <c r="S318" s="1616"/>
      <c r="T318" s="478">
        <f t="shared" si="83"/>
        <v>0</v>
      </c>
      <c r="U318" s="478">
        <f t="shared" si="84"/>
        <v>0</v>
      </c>
      <c r="V318" s="478">
        <f t="shared" si="85"/>
        <v>0</v>
      </c>
    </row>
    <row r="319" spans="1:22" ht="49.5" x14ac:dyDescent="0.3">
      <c r="A319" s="1526" t="s">
        <v>27</v>
      </c>
      <c r="B319" s="1042" t="s">
        <v>909</v>
      </c>
      <c r="C319" s="1198">
        <f>SUM(D319:G319)</f>
        <v>0</v>
      </c>
      <c r="D319" s="1145">
        <v>0</v>
      </c>
      <c r="E319" s="1145"/>
      <c r="F319" s="1145"/>
      <c r="G319" s="1253"/>
      <c r="H319" s="1198">
        <f>SUM(I319:L319)</f>
        <v>0</v>
      </c>
      <c r="I319" s="1145">
        <v>0</v>
      </c>
      <c r="J319" s="1145"/>
      <c r="K319" s="1145"/>
      <c r="L319" s="1253"/>
      <c r="M319" s="1198">
        <f>SUM(N319:Q319)</f>
        <v>0</v>
      </c>
      <c r="N319" s="1145">
        <v>0</v>
      </c>
      <c r="O319" s="1145"/>
      <c r="P319" s="1145"/>
      <c r="Q319" s="1253"/>
      <c r="R319" s="1044"/>
      <c r="S319" s="1616"/>
      <c r="T319" s="478">
        <f t="shared" si="83"/>
        <v>0</v>
      </c>
      <c r="U319" s="478">
        <f t="shared" si="84"/>
        <v>0</v>
      </c>
      <c r="V319" s="478">
        <f t="shared" si="85"/>
        <v>0</v>
      </c>
    </row>
    <row r="320" spans="1:22" ht="37.5" x14ac:dyDescent="0.3">
      <c r="A320" s="1271" t="s">
        <v>28</v>
      </c>
      <c r="B320" s="54" t="s">
        <v>910</v>
      </c>
      <c r="C320" s="1198">
        <v>0</v>
      </c>
      <c r="D320" s="1145">
        <v>0</v>
      </c>
      <c r="E320" s="1145"/>
      <c r="F320" s="1145"/>
      <c r="G320" s="1253"/>
      <c r="H320" s="1198">
        <v>0</v>
      </c>
      <c r="I320" s="1145"/>
      <c r="J320" s="1145"/>
      <c r="K320" s="1145"/>
      <c r="L320" s="1253"/>
      <c r="M320" s="1198">
        <v>0</v>
      </c>
      <c r="N320" s="1145">
        <v>0</v>
      </c>
      <c r="O320" s="1145"/>
      <c r="P320" s="1145"/>
      <c r="Q320" s="1253"/>
      <c r="R320" s="1044"/>
      <c r="S320" s="1616"/>
      <c r="T320" s="478">
        <f t="shared" si="83"/>
        <v>0</v>
      </c>
      <c r="U320" s="478">
        <f t="shared" si="84"/>
        <v>0</v>
      </c>
      <c r="V320" s="478">
        <f t="shared" si="85"/>
        <v>0</v>
      </c>
    </row>
    <row r="321" spans="1:22" ht="48" x14ac:dyDescent="0.3">
      <c r="A321" s="1271" t="s">
        <v>29</v>
      </c>
      <c r="B321" s="188" t="s">
        <v>911</v>
      </c>
      <c r="C321" s="1198">
        <v>0</v>
      </c>
      <c r="D321" s="1145">
        <v>0</v>
      </c>
      <c r="E321" s="1145"/>
      <c r="F321" s="1145"/>
      <c r="G321" s="1253"/>
      <c r="H321" s="1198">
        <v>0</v>
      </c>
      <c r="I321" s="1145"/>
      <c r="J321" s="1145"/>
      <c r="K321" s="1145"/>
      <c r="L321" s="1253"/>
      <c r="M321" s="1198">
        <v>0</v>
      </c>
      <c r="N321" s="1145">
        <v>0</v>
      </c>
      <c r="O321" s="1145"/>
      <c r="P321" s="1145"/>
      <c r="Q321" s="1253"/>
      <c r="R321" s="1044"/>
      <c r="S321" s="1616"/>
      <c r="T321" s="478">
        <f t="shared" si="83"/>
        <v>0</v>
      </c>
      <c r="U321" s="478">
        <f t="shared" si="84"/>
        <v>0</v>
      </c>
      <c r="V321" s="478">
        <f t="shared" si="85"/>
        <v>0</v>
      </c>
    </row>
    <row r="322" spans="1:22" ht="85.5" x14ac:dyDescent="0.3">
      <c r="A322" s="1271" t="s">
        <v>30</v>
      </c>
      <c r="B322" s="54" t="s">
        <v>912</v>
      </c>
      <c r="C322" s="1198">
        <v>0</v>
      </c>
      <c r="D322" s="1145">
        <v>45</v>
      </c>
      <c r="E322" s="1145"/>
      <c r="F322" s="1145"/>
      <c r="G322" s="1253"/>
      <c r="H322" s="1198">
        <v>0</v>
      </c>
      <c r="I322" s="1145">
        <v>45</v>
      </c>
      <c r="J322" s="1145"/>
      <c r="K322" s="1145"/>
      <c r="L322" s="1253"/>
      <c r="M322" s="1198">
        <v>0</v>
      </c>
      <c r="N322" s="1145">
        <v>45</v>
      </c>
      <c r="O322" s="1145"/>
      <c r="P322" s="1145"/>
      <c r="Q322" s="1253"/>
      <c r="R322" s="1044"/>
      <c r="S322" s="1616"/>
      <c r="T322" s="478">
        <f t="shared" si="83"/>
        <v>0</v>
      </c>
      <c r="U322" s="478">
        <f t="shared" si="84"/>
        <v>0</v>
      </c>
      <c r="V322" s="478">
        <f t="shared" si="85"/>
        <v>0</v>
      </c>
    </row>
    <row r="323" spans="1:22" ht="27.75" customHeight="1" thickBot="1" x14ac:dyDescent="0.3">
      <c r="A323" s="1014"/>
      <c r="B323" s="1010" t="s">
        <v>102</v>
      </c>
      <c r="C323" s="1820">
        <f>SUM(D323:G323)</f>
        <v>45</v>
      </c>
      <c r="D323" s="994">
        <f>SUM(D318:D322)</f>
        <v>45</v>
      </c>
      <c r="E323" s="994">
        <f>SUM(E318:E322)</f>
        <v>0</v>
      </c>
      <c r="F323" s="994">
        <f>SUM(F318:F322)</f>
        <v>0</v>
      </c>
      <c r="G323" s="995">
        <f>SUM(G318:G322)</f>
        <v>0</v>
      </c>
      <c r="H323" s="1820">
        <f>SUM(I323:L323)</f>
        <v>45</v>
      </c>
      <c r="I323" s="994">
        <f>SUM(I318:I322)</f>
        <v>45</v>
      </c>
      <c r="J323" s="994">
        <f>SUM(J318:J322)</f>
        <v>0</v>
      </c>
      <c r="K323" s="994">
        <f>SUM(K318:K322)</f>
        <v>0</v>
      </c>
      <c r="L323" s="995">
        <f>SUM(L318:L322)</f>
        <v>0</v>
      </c>
      <c r="M323" s="1820">
        <f>SUM(N323:Q323)</f>
        <v>45</v>
      </c>
      <c r="N323" s="994">
        <f>SUM(N318:N322)</f>
        <v>45</v>
      </c>
      <c r="O323" s="994">
        <f>SUM(O318:O322)</f>
        <v>0</v>
      </c>
      <c r="P323" s="994">
        <f>SUM(P318:P322)</f>
        <v>0</v>
      </c>
      <c r="Q323" s="995">
        <f>SUM(Q318:Q322)</f>
        <v>0</v>
      </c>
      <c r="R323" s="1408"/>
      <c r="S323" s="1616">
        <v>0</v>
      </c>
      <c r="T323" s="478">
        <f t="shared" si="83"/>
        <v>0</v>
      </c>
      <c r="U323" s="478">
        <f t="shared" si="84"/>
        <v>0</v>
      </c>
      <c r="V323" s="478">
        <f t="shared" si="85"/>
        <v>0</v>
      </c>
    </row>
    <row r="324" spans="1:22" ht="41.25" customHeight="1" thickBot="1" x14ac:dyDescent="0.35">
      <c r="A324" s="1837" t="s">
        <v>935</v>
      </c>
      <c r="B324" s="1838"/>
      <c r="C324" s="1838"/>
      <c r="D324" s="1838"/>
      <c r="E324" s="1838"/>
      <c r="F324" s="1838"/>
      <c r="G324" s="1838"/>
      <c r="H324" s="1838"/>
      <c r="I324" s="1838"/>
      <c r="J324" s="1838"/>
      <c r="K324" s="1838"/>
      <c r="L324" s="1838"/>
      <c r="M324" s="1838"/>
      <c r="N324" s="1838"/>
      <c r="O324" s="1838"/>
      <c r="P324" s="1838"/>
      <c r="Q324" s="1838"/>
      <c r="R324" s="1839"/>
      <c r="S324" s="1618" t="s">
        <v>364</v>
      </c>
      <c r="T324" s="478">
        <f t="shared" si="83"/>
        <v>0</v>
      </c>
      <c r="U324" s="478">
        <f t="shared" si="84"/>
        <v>0</v>
      </c>
      <c r="V324" s="478">
        <f t="shared" si="85"/>
        <v>0</v>
      </c>
    </row>
    <row r="325" spans="1:22" ht="48.75" x14ac:dyDescent="0.25">
      <c r="A325" s="1330" t="s">
        <v>26</v>
      </c>
      <c r="B325" s="1021" t="s">
        <v>496</v>
      </c>
      <c r="C325" s="1236">
        <f t="shared" ref="C325:C331" si="97">SUM(D325:G325)</f>
        <v>5</v>
      </c>
      <c r="D325" s="1248">
        <v>5</v>
      </c>
      <c r="E325" s="1248"/>
      <c r="F325" s="1248"/>
      <c r="G325" s="1249"/>
      <c r="H325" s="1236">
        <f t="shared" ref="H325:H331" si="98">SUM(I325:L325)</f>
        <v>5</v>
      </c>
      <c r="I325" s="1254">
        <v>5</v>
      </c>
      <c r="J325" s="1254"/>
      <c r="K325" s="1254"/>
      <c r="L325" s="1249"/>
      <c r="M325" s="1236">
        <f t="shared" ref="M325:M331" si="99">SUM(N325:Q325)</f>
        <v>5</v>
      </c>
      <c r="N325" s="1248">
        <v>5</v>
      </c>
      <c r="O325" s="1248"/>
      <c r="P325" s="1248"/>
      <c r="Q325" s="1249"/>
      <c r="R325" s="1039"/>
      <c r="S325" s="1616"/>
      <c r="T325" s="478">
        <f t="shared" ref="T325:T368" si="100">C325-H325</f>
        <v>0</v>
      </c>
      <c r="U325" s="478">
        <f t="shared" ref="U325:U368" si="101">D325-I325</f>
        <v>0</v>
      </c>
      <c r="V325" s="478">
        <f t="shared" ref="V325:V368" si="102">E325-J325</f>
        <v>0</v>
      </c>
    </row>
    <row r="326" spans="1:22" ht="24.75" x14ac:dyDescent="0.25">
      <c r="A326" s="981" t="s">
        <v>27</v>
      </c>
      <c r="B326" s="1042" t="s">
        <v>357</v>
      </c>
      <c r="C326" s="1240">
        <f t="shared" si="97"/>
        <v>8.1</v>
      </c>
      <c r="D326" s="1211">
        <v>8.1</v>
      </c>
      <c r="E326" s="1211"/>
      <c r="F326" s="1211"/>
      <c r="G326" s="1212"/>
      <c r="H326" s="1240">
        <f t="shared" si="98"/>
        <v>8.1</v>
      </c>
      <c r="I326" s="1188">
        <v>8.1</v>
      </c>
      <c r="J326" s="1188"/>
      <c r="K326" s="1188"/>
      <c r="L326" s="1212"/>
      <c r="M326" s="1240">
        <f t="shared" si="99"/>
        <v>6.55</v>
      </c>
      <c r="N326" s="1211">
        <v>6.55</v>
      </c>
      <c r="O326" s="1211"/>
      <c r="P326" s="1211"/>
      <c r="Q326" s="1212"/>
      <c r="R326" s="1040"/>
      <c r="S326" s="1616"/>
      <c r="T326" s="478">
        <f t="shared" si="100"/>
        <v>0</v>
      </c>
      <c r="U326" s="478">
        <f t="shared" si="101"/>
        <v>0</v>
      </c>
      <c r="V326" s="478">
        <f t="shared" si="102"/>
        <v>0</v>
      </c>
    </row>
    <row r="327" spans="1:22" ht="24.75" x14ac:dyDescent="0.25">
      <c r="A327" s="981" t="s">
        <v>28</v>
      </c>
      <c r="B327" s="54" t="s">
        <v>497</v>
      </c>
      <c r="C327" s="1240">
        <f t="shared" si="97"/>
        <v>5</v>
      </c>
      <c r="D327" s="1211">
        <v>5</v>
      </c>
      <c r="E327" s="1211"/>
      <c r="F327" s="1211"/>
      <c r="G327" s="1212"/>
      <c r="H327" s="1240">
        <f t="shared" si="98"/>
        <v>5</v>
      </c>
      <c r="I327" s="1188">
        <v>5</v>
      </c>
      <c r="J327" s="1188"/>
      <c r="K327" s="1188"/>
      <c r="L327" s="1212"/>
      <c r="M327" s="1240">
        <f t="shared" si="99"/>
        <v>5</v>
      </c>
      <c r="N327" s="1211">
        <v>5</v>
      </c>
      <c r="O327" s="1211"/>
      <c r="P327" s="1211"/>
      <c r="Q327" s="1212"/>
      <c r="R327" s="1040"/>
      <c r="S327" s="1616"/>
      <c r="T327" s="478">
        <f t="shared" si="100"/>
        <v>0</v>
      </c>
      <c r="U327" s="478">
        <f t="shared" si="101"/>
        <v>0</v>
      </c>
      <c r="V327" s="478">
        <f t="shared" si="102"/>
        <v>0</v>
      </c>
    </row>
    <row r="328" spans="1:22" ht="36.75" x14ac:dyDescent="0.25">
      <c r="A328" s="981" t="s">
        <v>29</v>
      </c>
      <c r="B328" s="54" t="s">
        <v>847</v>
      </c>
      <c r="C328" s="1240">
        <f t="shared" si="97"/>
        <v>6.6</v>
      </c>
      <c r="D328" s="1211">
        <v>6.6</v>
      </c>
      <c r="E328" s="1211"/>
      <c r="F328" s="1211"/>
      <c r="G328" s="1212"/>
      <c r="H328" s="1240">
        <f t="shared" si="98"/>
        <v>6.6</v>
      </c>
      <c r="I328" s="1188">
        <v>6.6</v>
      </c>
      <c r="J328" s="1188"/>
      <c r="K328" s="1188"/>
      <c r="L328" s="1212"/>
      <c r="M328" s="1240">
        <f t="shared" si="99"/>
        <v>6.6</v>
      </c>
      <c r="N328" s="1211">
        <v>6.6</v>
      </c>
      <c r="O328" s="1211"/>
      <c r="P328" s="1211"/>
      <c r="Q328" s="1212"/>
      <c r="R328" s="1040"/>
      <c r="S328" s="1616"/>
      <c r="T328" s="478">
        <f t="shared" si="100"/>
        <v>0</v>
      </c>
      <c r="U328" s="478">
        <f t="shared" si="101"/>
        <v>0</v>
      </c>
      <c r="V328" s="478">
        <f t="shared" si="102"/>
        <v>0</v>
      </c>
    </row>
    <row r="329" spans="1:22" ht="36.75" x14ac:dyDescent="0.25">
      <c r="A329" s="981" t="s">
        <v>30</v>
      </c>
      <c r="B329" s="1042" t="s">
        <v>187</v>
      </c>
      <c r="C329" s="1240">
        <f t="shared" si="97"/>
        <v>0</v>
      </c>
      <c r="D329" s="1211">
        <v>0</v>
      </c>
      <c r="E329" s="1211"/>
      <c r="F329" s="1211"/>
      <c r="G329" s="1212"/>
      <c r="H329" s="1240">
        <f t="shared" si="98"/>
        <v>0</v>
      </c>
      <c r="I329" s="1188">
        <v>0</v>
      </c>
      <c r="J329" s="1188"/>
      <c r="K329" s="1188"/>
      <c r="L329" s="1212"/>
      <c r="M329" s="1240">
        <f t="shared" si="99"/>
        <v>0</v>
      </c>
      <c r="N329" s="1211"/>
      <c r="O329" s="1211"/>
      <c r="P329" s="1211"/>
      <c r="Q329" s="1212"/>
      <c r="R329" s="1040"/>
      <c r="S329" s="1616"/>
      <c r="T329" s="478">
        <f t="shared" si="100"/>
        <v>0</v>
      </c>
      <c r="U329" s="478">
        <f t="shared" si="101"/>
        <v>0</v>
      </c>
      <c r="V329" s="478">
        <f t="shared" si="102"/>
        <v>0</v>
      </c>
    </row>
    <row r="330" spans="1:22" ht="36.75" x14ac:dyDescent="0.25">
      <c r="A330" s="981" t="s">
        <v>495</v>
      </c>
      <c r="B330" s="1042" t="s">
        <v>358</v>
      </c>
      <c r="C330" s="1240">
        <f t="shared" si="97"/>
        <v>5.3</v>
      </c>
      <c r="D330" s="1211">
        <v>5.3</v>
      </c>
      <c r="E330" s="1211"/>
      <c r="F330" s="1211"/>
      <c r="G330" s="1212"/>
      <c r="H330" s="1240">
        <f t="shared" si="98"/>
        <v>5.3</v>
      </c>
      <c r="I330" s="1188">
        <v>5.3</v>
      </c>
      <c r="J330" s="1188"/>
      <c r="K330" s="1188"/>
      <c r="L330" s="1212"/>
      <c r="M330" s="1240">
        <f t="shared" si="99"/>
        <v>5.3</v>
      </c>
      <c r="N330" s="1211">
        <v>5.3</v>
      </c>
      <c r="O330" s="1211"/>
      <c r="P330" s="1211"/>
      <c r="Q330" s="1212"/>
      <c r="R330" s="1040"/>
      <c r="S330" s="1616"/>
      <c r="T330" s="478">
        <f t="shared" si="100"/>
        <v>0</v>
      </c>
      <c r="U330" s="478">
        <f t="shared" si="101"/>
        <v>0</v>
      </c>
      <c r="V330" s="478">
        <f t="shared" si="102"/>
        <v>0</v>
      </c>
    </row>
    <row r="331" spans="1:22" ht="27" customHeight="1" thickBot="1" x14ac:dyDescent="0.3">
      <c r="A331" s="1409"/>
      <c r="B331" s="907" t="s">
        <v>102</v>
      </c>
      <c r="C331" s="1820">
        <f t="shared" si="97"/>
        <v>30.000000000000004</v>
      </c>
      <c r="D331" s="994">
        <f>SUM(D325:D330)</f>
        <v>30.000000000000004</v>
      </c>
      <c r="E331" s="994">
        <f>SUM(E325:E330)</f>
        <v>0</v>
      </c>
      <c r="F331" s="994">
        <f>SUM(F325:F330)</f>
        <v>0</v>
      </c>
      <c r="G331" s="995">
        <f>SUM(G325:G330)</f>
        <v>0</v>
      </c>
      <c r="H331" s="993">
        <f t="shared" si="98"/>
        <v>30.000000000000004</v>
      </c>
      <c r="I331" s="994">
        <f>SUM(I325:I330)</f>
        <v>30.000000000000004</v>
      </c>
      <c r="J331" s="994">
        <f>SUM(J325:J330)</f>
        <v>0</v>
      </c>
      <c r="K331" s="994">
        <f>SUM(K325:K330)</f>
        <v>0</v>
      </c>
      <c r="L331" s="995">
        <f>SUM(L325:L330)</f>
        <v>0</v>
      </c>
      <c r="M331" s="1820">
        <f t="shared" si="99"/>
        <v>28.45</v>
      </c>
      <c r="N331" s="994">
        <f>SUM(N325:N330)</f>
        <v>28.45</v>
      </c>
      <c r="O331" s="994">
        <f>SUM(O325:O330)</f>
        <v>0</v>
      </c>
      <c r="P331" s="994">
        <f>SUM(P325:P330)</f>
        <v>0</v>
      </c>
      <c r="Q331" s="995">
        <f>SUM(Q325:Q330)</f>
        <v>0</v>
      </c>
      <c r="R331" s="1408"/>
      <c r="S331" s="1616">
        <v>44.2</v>
      </c>
      <c r="T331" s="478">
        <f t="shared" si="100"/>
        <v>0</v>
      </c>
      <c r="U331" s="478">
        <f t="shared" si="101"/>
        <v>0</v>
      </c>
      <c r="V331" s="478">
        <f t="shared" si="102"/>
        <v>0</v>
      </c>
    </row>
    <row r="332" spans="1:22" ht="33" customHeight="1" thickBot="1" x14ac:dyDescent="0.3">
      <c r="A332" s="1840" t="s">
        <v>934</v>
      </c>
      <c r="B332" s="1841"/>
      <c r="C332" s="1841"/>
      <c r="D332" s="1841"/>
      <c r="E332" s="1841"/>
      <c r="F332" s="1841"/>
      <c r="G332" s="1841"/>
      <c r="H332" s="1841"/>
      <c r="I332" s="1841"/>
      <c r="J332" s="1841"/>
      <c r="K332" s="1841"/>
      <c r="L332" s="1841"/>
      <c r="M332" s="1841"/>
      <c r="N332" s="1841"/>
      <c r="O332" s="1841"/>
      <c r="P332" s="1841"/>
      <c r="Q332" s="1841"/>
      <c r="R332" s="1842"/>
      <c r="S332" s="1618" t="s">
        <v>364</v>
      </c>
      <c r="T332" s="478">
        <f t="shared" si="100"/>
        <v>0</v>
      </c>
      <c r="U332" s="478">
        <f t="shared" si="101"/>
        <v>0</v>
      </c>
      <c r="V332" s="478">
        <f t="shared" si="102"/>
        <v>0</v>
      </c>
    </row>
    <row r="333" spans="1:22" ht="48" x14ac:dyDescent="0.25">
      <c r="A333" s="1330">
        <v>1</v>
      </c>
      <c r="B333" s="1047" t="s">
        <v>792</v>
      </c>
      <c r="C333" s="1244">
        <v>0</v>
      </c>
      <c r="D333" s="1237">
        <v>0</v>
      </c>
      <c r="E333" s="1237">
        <v>0</v>
      </c>
      <c r="F333" s="1237">
        <v>0</v>
      </c>
      <c r="G333" s="1238">
        <v>0</v>
      </c>
      <c r="H333" s="1244">
        <v>0</v>
      </c>
      <c r="I333" s="1237">
        <v>0</v>
      </c>
      <c r="J333" s="1237">
        <v>0</v>
      </c>
      <c r="K333" s="1237">
        <v>0</v>
      </c>
      <c r="L333" s="1238">
        <v>0</v>
      </c>
      <c r="M333" s="1244">
        <v>0</v>
      </c>
      <c r="N333" s="1237">
        <v>0</v>
      </c>
      <c r="O333" s="1237">
        <v>0</v>
      </c>
      <c r="P333" s="1237">
        <v>0</v>
      </c>
      <c r="Q333" s="1238">
        <v>0</v>
      </c>
      <c r="R333" s="1022"/>
      <c r="S333" s="1616"/>
      <c r="T333" s="478">
        <f t="shared" si="100"/>
        <v>0</v>
      </c>
      <c r="U333" s="478">
        <f t="shared" si="101"/>
        <v>0</v>
      </c>
      <c r="V333" s="478">
        <f t="shared" si="102"/>
        <v>0</v>
      </c>
    </row>
    <row r="334" spans="1:22" ht="48.75" x14ac:dyDescent="0.25">
      <c r="A334" s="981">
        <v>2</v>
      </c>
      <c r="B334" s="54" t="s">
        <v>500</v>
      </c>
      <c r="C334" s="1247">
        <v>0</v>
      </c>
      <c r="D334" s="1241">
        <v>30</v>
      </c>
      <c r="E334" s="1241">
        <v>0</v>
      </c>
      <c r="F334" s="1241">
        <v>0</v>
      </c>
      <c r="G334" s="1242">
        <v>0</v>
      </c>
      <c r="H334" s="1247">
        <v>0</v>
      </c>
      <c r="I334" s="1241">
        <v>30</v>
      </c>
      <c r="J334" s="1241">
        <v>0</v>
      </c>
      <c r="K334" s="1241">
        <v>0</v>
      </c>
      <c r="L334" s="1242">
        <v>0</v>
      </c>
      <c r="M334" s="1247">
        <v>0</v>
      </c>
      <c r="N334" s="1241">
        <v>29.93</v>
      </c>
      <c r="O334" s="1241">
        <v>0</v>
      </c>
      <c r="P334" s="1241">
        <v>0</v>
      </c>
      <c r="Q334" s="1242">
        <v>0</v>
      </c>
      <c r="R334" s="1023"/>
      <c r="S334" s="1616"/>
      <c r="T334" s="478">
        <f t="shared" si="100"/>
        <v>0</v>
      </c>
      <c r="U334" s="478">
        <f t="shared" si="101"/>
        <v>0</v>
      </c>
      <c r="V334" s="478">
        <f t="shared" si="102"/>
        <v>0</v>
      </c>
    </row>
    <row r="335" spans="1:22" ht="66" customHeight="1" x14ac:dyDescent="0.25">
      <c r="A335" s="981">
        <v>3</v>
      </c>
      <c r="B335" s="1048" t="s">
        <v>501</v>
      </c>
      <c r="C335" s="1247">
        <v>0</v>
      </c>
      <c r="D335" s="1241">
        <v>0</v>
      </c>
      <c r="E335" s="1241">
        <v>0</v>
      </c>
      <c r="F335" s="1241">
        <v>0</v>
      </c>
      <c r="G335" s="1242">
        <v>0</v>
      </c>
      <c r="H335" s="1247">
        <v>0</v>
      </c>
      <c r="I335" s="1241">
        <v>0</v>
      </c>
      <c r="J335" s="1241">
        <v>0</v>
      </c>
      <c r="K335" s="1241">
        <v>0</v>
      </c>
      <c r="L335" s="1242">
        <v>0</v>
      </c>
      <c r="M335" s="1247">
        <v>0</v>
      </c>
      <c r="N335" s="1241">
        <v>0</v>
      </c>
      <c r="O335" s="1241">
        <v>0</v>
      </c>
      <c r="P335" s="1241">
        <v>0</v>
      </c>
      <c r="Q335" s="1242">
        <v>0</v>
      </c>
      <c r="R335" s="1023"/>
      <c r="S335" s="1616"/>
      <c r="T335" s="478">
        <f t="shared" si="100"/>
        <v>0</v>
      </c>
      <c r="U335" s="478">
        <f t="shared" si="101"/>
        <v>0</v>
      </c>
      <c r="V335" s="478">
        <f t="shared" si="102"/>
        <v>0</v>
      </c>
    </row>
    <row r="336" spans="1:22" ht="24" x14ac:dyDescent="0.25">
      <c r="A336" s="981">
        <v>4</v>
      </c>
      <c r="B336" s="52" t="s">
        <v>502</v>
      </c>
      <c r="C336" s="1247">
        <v>0</v>
      </c>
      <c r="D336" s="1241">
        <v>0</v>
      </c>
      <c r="E336" s="1241">
        <v>0</v>
      </c>
      <c r="F336" s="1241">
        <v>0</v>
      </c>
      <c r="G336" s="1242">
        <v>0</v>
      </c>
      <c r="H336" s="1247">
        <v>0</v>
      </c>
      <c r="I336" s="1241">
        <v>0</v>
      </c>
      <c r="J336" s="1241">
        <v>0</v>
      </c>
      <c r="K336" s="1241">
        <v>0</v>
      </c>
      <c r="L336" s="1242">
        <v>0</v>
      </c>
      <c r="M336" s="1247">
        <v>0</v>
      </c>
      <c r="N336" s="1241">
        <v>0</v>
      </c>
      <c r="O336" s="1241">
        <v>0</v>
      </c>
      <c r="P336" s="1241">
        <v>0</v>
      </c>
      <c r="Q336" s="1242">
        <v>0</v>
      </c>
      <c r="R336" s="1023"/>
      <c r="S336" s="1616"/>
      <c r="T336" s="478">
        <f t="shared" si="100"/>
        <v>0</v>
      </c>
      <c r="U336" s="478">
        <f t="shared" si="101"/>
        <v>0</v>
      </c>
      <c r="V336" s="478">
        <f t="shared" si="102"/>
        <v>0</v>
      </c>
    </row>
    <row r="337" spans="1:22" ht="75" customHeight="1" x14ac:dyDescent="0.25">
      <c r="A337" s="981">
        <v>5</v>
      </c>
      <c r="B337" s="54" t="s">
        <v>503</v>
      </c>
      <c r="C337" s="1247">
        <v>0</v>
      </c>
      <c r="D337" s="1241">
        <v>0</v>
      </c>
      <c r="E337" s="1241">
        <v>0</v>
      </c>
      <c r="F337" s="1241">
        <v>0</v>
      </c>
      <c r="G337" s="1242">
        <v>0</v>
      </c>
      <c r="H337" s="1247">
        <v>0</v>
      </c>
      <c r="I337" s="1241">
        <v>0</v>
      </c>
      <c r="J337" s="1241">
        <v>0</v>
      </c>
      <c r="K337" s="1241">
        <v>0</v>
      </c>
      <c r="L337" s="1242">
        <v>0</v>
      </c>
      <c r="M337" s="1247">
        <v>0</v>
      </c>
      <c r="N337" s="1241">
        <v>0</v>
      </c>
      <c r="O337" s="1241">
        <v>0</v>
      </c>
      <c r="P337" s="1241">
        <v>0</v>
      </c>
      <c r="Q337" s="1242">
        <v>0</v>
      </c>
      <c r="R337" s="1023"/>
      <c r="S337" s="1616"/>
      <c r="T337" s="478">
        <f t="shared" si="100"/>
        <v>0</v>
      </c>
      <c r="U337" s="478">
        <f t="shared" si="101"/>
        <v>0</v>
      </c>
      <c r="V337" s="478">
        <f t="shared" si="102"/>
        <v>0</v>
      </c>
    </row>
    <row r="338" spans="1:22" ht="27" customHeight="1" thickBot="1" x14ac:dyDescent="0.3">
      <c r="A338" s="1409"/>
      <c r="B338" s="907" t="s">
        <v>102</v>
      </c>
      <c r="C338" s="1820">
        <f>SUM(D338:G338)</f>
        <v>30</v>
      </c>
      <c r="D338" s="994">
        <f>SUM(D333:D337)</f>
        <v>30</v>
      </c>
      <c r="E338" s="994">
        <f>SUM(E333:E337)</f>
        <v>0</v>
      </c>
      <c r="F338" s="994">
        <f>SUM(F333:F337)</f>
        <v>0</v>
      </c>
      <c r="G338" s="995">
        <f>SUM(G333:G337)</f>
        <v>0</v>
      </c>
      <c r="H338" s="1821">
        <f>SUM(I338:L338)</f>
        <v>30</v>
      </c>
      <c r="I338" s="994">
        <f>SUM(I333:I337)</f>
        <v>30</v>
      </c>
      <c r="J338" s="994">
        <f>SUM(J333:J337)</f>
        <v>0</v>
      </c>
      <c r="K338" s="994">
        <f>SUM(K333:K337)</f>
        <v>0</v>
      </c>
      <c r="L338" s="995">
        <f>SUM(L333:L337)</f>
        <v>0</v>
      </c>
      <c r="M338" s="1820">
        <f>SUM(N338:Q338)</f>
        <v>29.93</v>
      </c>
      <c r="N338" s="994">
        <f>SUM(N333:N337)</f>
        <v>29.93</v>
      </c>
      <c r="O338" s="994">
        <f>SUM(O333:O337)</f>
        <v>0</v>
      </c>
      <c r="P338" s="994">
        <f>SUM(P333:P337)</f>
        <v>0</v>
      </c>
      <c r="Q338" s="995">
        <f>SUM(Q333:Q337)</f>
        <v>0</v>
      </c>
      <c r="R338" s="1410"/>
      <c r="S338" s="1616">
        <v>0</v>
      </c>
      <c r="T338" s="478">
        <f t="shared" si="100"/>
        <v>0</v>
      </c>
      <c r="U338" s="478">
        <f t="shared" si="101"/>
        <v>0</v>
      </c>
      <c r="V338" s="478">
        <f t="shared" si="102"/>
        <v>0</v>
      </c>
    </row>
    <row r="339" spans="1:22" ht="30.75" customHeight="1" thickBot="1" x14ac:dyDescent="0.3">
      <c r="A339" s="1843" t="s">
        <v>504</v>
      </c>
      <c r="B339" s="1844"/>
      <c r="C339" s="1844"/>
      <c r="D339" s="1844"/>
      <c r="E339" s="1844"/>
      <c r="F339" s="1844"/>
      <c r="G339" s="1844"/>
      <c r="H339" s="1844"/>
      <c r="I339" s="1844"/>
      <c r="J339" s="1844"/>
      <c r="K339" s="1844"/>
      <c r="L339" s="1844"/>
      <c r="M339" s="1844"/>
      <c r="N339" s="1844"/>
      <c r="O339" s="1844"/>
      <c r="P339" s="1844"/>
      <c r="Q339" s="1844"/>
      <c r="R339" s="1845"/>
      <c r="S339" s="1616" t="s">
        <v>364</v>
      </c>
      <c r="T339" s="478">
        <f t="shared" si="100"/>
        <v>0</v>
      </c>
      <c r="U339" s="478">
        <f t="shared" si="101"/>
        <v>0</v>
      </c>
      <c r="V339" s="478">
        <f t="shared" si="102"/>
        <v>0</v>
      </c>
    </row>
    <row r="340" spans="1:22" x14ac:dyDescent="0.25">
      <c r="A340" s="1330">
        <v>1</v>
      </c>
      <c r="B340" s="1052" t="s">
        <v>212</v>
      </c>
      <c r="C340" s="1244">
        <f t="shared" ref="C340:C363" si="103">SUM(D340:G340)</f>
        <v>0</v>
      </c>
      <c r="D340" s="1245">
        <f>SUM(D341:D356)</f>
        <v>0</v>
      </c>
      <c r="E340" s="1245">
        <f>SUM(E341:E356)</f>
        <v>0</v>
      </c>
      <c r="F340" s="1245">
        <f>SUM(F341:F356)</f>
        <v>0</v>
      </c>
      <c r="G340" s="1246">
        <f>SUM(G341:G356)</f>
        <v>0</v>
      </c>
      <c r="H340" s="1244">
        <f>SUM(I340:L340)</f>
        <v>0</v>
      </c>
      <c r="I340" s="1245">
        <f>SUM(I341:I356)</f>
        <v>0</v>
      </c>
      <c r="J340" s="1245">
        <f>SUM(J341:J356)</f>
        <v>0</v>
      </c>
      <c r="K340" s="1245">
        <f>SUM(K341:K356)</f>
        <v>0</v>
      </c>
      <c r="L340" s="1246">
        <f>SUM(L341:L356)</f>
        <v>0</v>
      </c>
      <c r="M340" s="1244">
        <f t="shared" ref="M340:M363" si="104">SUM(N340:Q340)</f>
        <v>0</v>
      </c>
      <c r="N340" s="1245">
        <f>SUM(N341:N356)</f>
        <v>0</v>
      </c>
      <c r="O340" s="1245">
        <f>SUM(O341:O356)</f>
        <v>0</v>
      </c>
      <c r="P340" s="1245">
        <f>SUM(P341:P356)</f>
        <v>0</v>
      </c>
      <c r="Q340" s="1246">
        <f>SUM(Q341:Q356)</f>
        <v>0</v>
      </c>
      <c r="R340" s="1022"/>
      <c r="S340" s="1616"/>
      <c r="T340" s="478">
        <f t="shared" si="100"/>
        <v>0</v>
      </c>
      <c r="U340" s="478">
        <f t="shared" si="101"/>
        <v>0</v>
      </c>
      <c r="V340" s="478">
        <f t="shared" si="102"/>
        <v>0</v>
      </c>
    </row>
    <row r="341" spans="1:22" ht="36" x14ac:dyDescent="0.25">
      <c r="A341" s="151" t="s">
        <v>26</v>
      </c>
      <c r="B341" s="1053" t="s">
        <v>505</v>
      </c>
      <c r="C341" s="1247">
        <f t="shared" si="103"/>
        <v>0</v>
      </c>
      <c r="D341" s="1241"/>
      <c r="E341" s="1241"/>
      <c r="F341" s="1241"/>
      <c r="G341" s="1242"/>
      <c r="H341" s="1247">
        <f t="shared" ref="H341:H364" si="105">SUM(I341:L341)</f>
        <v>0</v>
      </c>
      <c r="I341" s="1241"/>
      <c r="J341" s="1241"/>
      <c r="K341" s="1241"/>
      <c r="L341" s="1242"/>
      <c r="M341" s="1247">
        <f t="shared" si="104"/>
        <v>0</v>
      </c>
      <c r="N341" s="1241"/>
      <c r="O341" s="1241"/>
      <c r="P341" s="1241"/>
      <c r="Q341" s="1242"/>
      <c r="R341" s="1023"/>
      <c r="S341" s="1616"/>
      <c r="T341" s="478">
        <f t="shared" si="100"/>
        <v>0</v>
      </c>
      <c r="U341" s="478">
        <f t="shared" si="101"/>
        <v>0</v>
      </c>
      <c r="V341" s="478">
        <f t="shared" si="102"/>
        <v>0</v>
      </c>
    </row>
    <row r="342" spans="1:22" ht="24" x14ac:dyDescent="0.25">
      <c r="A342" s="151" t="s">
        <v>27</v>
      </c>
      <c r="B342" s="1053" t="s">
        <v>506</v>
      </c>
      <c r="C342" s="1247">
        <f t="shared" si="103"/>
        <v>0</v>
      </c>
      <c r="D342" s="1241"/>
      <c r="E342" s="1241"/>
      <c r="F342" s="1241"/>
      <c r="G342" s="1242"/>
      <c r="H342" s="1247">
        <v>0</v>
      </c>
      <c r="I342" s="1241"/>
      <c r="J342" s="1241"/>
      <c r="K342" s="1241"/>
      <c r="L342" s="1242"/>
      <c r="M342" s="1247">
        <f t="shared" si="104"/>
        <v>0</v>
      </c>
      <c r="N342" s="1241"/>
      <c r="O342" s="1241"/>
      <c r="P342" s="1241"/>
      <c r="Q342" s="1242"/>
      <c r="R342" s="1023"/>
      <c r="S342" s="1616"/>
      <c r="T342" s="478">
        <f t="shared" si="100"/>
        <v>0</v>
      </c>
      <c r="U342" s="478">
        <f t="shared" si="101"/>
        <v>0</v>
      </c>
      <c r="V342" s="478">
        <f t="shared" si="102"/>
        <v>0</v>
      </c>
    </row>
    <row r="343" spans="1:22" ht="36" x14ac:dyDescent="0.25">
      <c r="A343" s="151" t="s">
        <v>28</v>
      </c>
      <c r="B343" s="1053" t="s">
        <v>507</v>
      </c>
      <c r="C343" s="1247">
        <f t="shared" si="103"/>
        <v>0</v>
      </c>
      <c r="D343" s="1241"/>
      <c r="E343" s="1241"/>
      <c r="F343" s="1241"/>
      <c r="G343" s="1242"/>
      <c r="H343" s="1247">
        <f t="shared" si="105"/>
        <v>0</v>
      </c>
      <c r="I343" s="1241"/>
      <c r="J343" s="1241"/>
      <c r="K343" s="1241"/>
      <c r="L343" s="1242"/>
      <c r="M343" s="1247">
        <f t="shared" si="104"/>
        <v>0</v>
      </c>
      <c r="N343" s="1241"/>
      <c r="O343" s="1241"/>
      <c r="P343" s="1241"/>
      <c r="Q343" s="1242"/>
      <c r="R343" s="1023"/>
      <c r="S343" s="1616"/>
      <c r="T343" s="478">
        <f t="shared" si="100"/>
        <v>0</v>
      </c>
      <c r="U343" s="478">
        <f t="shared" si="101"/>
        <v>0</v>
      </c>
      <c r="V343" s="478">
        <f t="shared" si="102"/>
        <v>0</v>
      </c>
    </row>
    <row r="344" spans="1:22" ht="48" x14ac:dyDescent="0.25">
      <c r="A344" s="151" t="s">
        <v>29</v>
      </c>
      <c r="B344" s="1053" t="s">
        <v>508</v>
      </c>
      <c r="C344" s="1247">
        <f t="shared" si="103"/>
        <v>0</v>
      </c>
      <c r="D344" s="1241"/>
      <c r="E344" s="1241"/>
      <c r="F344" s="1241"/>
      <c r="G344" s="1242"/>
      <c r="H344" s="1247">
        <f t="shared" si="105"/>
        <v>0</v>
      </c>
      <c r="I344" s="1241"/>
      <c r="J344" s="1241"/>
      <c r="K344" s="1241"/>
      <c r="L344" s="1242"/>
      <c r="M344" s="1247">
        <f t="shared" si="104"/>
        <v>0</v>
      </c>
      <c r="N344" s="1241"/>
      <c r="O344" s="1241"/>
      <c r="P344" s="1241"/>
      <c r="Q344" s="1242"/>
      <c r="R344" s="1023"/>
      <c r="S344" s="1616"/>
      <c r="T344" s="478">
        <f t="shared" si="100"/>
        <v>0</v>
      </c>
      <c r="U344" s="478">
        <f t="shared" si="101"/>
        <v>0</v>
      </c>
      <c r="V344" s="478">
        <f t="shared" si="102"/>
        <v>0</v>
      </c>
    </row>
    <row r="345" spans="1:22" ht="48" x14ac:dyDescent="0.25">
      <c r="A345" s="151" t="s">
        <v>30</v>
      </c>
      <c r="B345" s="1053" t="s">
        <v>509</v>
      </c>
      <c r="C345" s="1247">
        <f t="shared" si="103"/>
        <v>0</v>
      </c>
      <c r="D345" s="1241"/>
      <c r="E345" s="1241"/>
      <c r="F345" s="1241"/>
      <c r="G345" s="1242"/>
      <c r="H345" s="1247">
        <f t="shared" si="105"/>
        <v>0</v>
      </c>
      <c r="I345" s="1241"/>
      <c r="J345" s="1241"/>
      <c r="K345" s="1241"/>
      <c r="L345" s="1242"/>
      <c r="M345" s="1247">
        <f t="shared" si="104"/>
        <v>0</v>
      </c>
      <c r="N345" s="1241"/>
      <c r="O345" s="1241"/>
      <c r="P345" s="1241"/>
      <c r="Q345" s="1242"/>
      <c r="R345" s="1023"/>
      <c r="S345" s="1616"/>
      <c r="T345" s="478">
        <f t="shared" si="100"/>
        <v>0</v>
      </c>
      <c r="U345" s="478">
        <f t="shared" si="101"/>
        <v>0</v>
      </c>
      <c r="V345" s="478">
        <f t="shared" si="102"/>
        <v>0</v>
      </c>
    </row>
    <row r="346" spans="1:22" ht="24" x14ac:dyDescent="0.25">
      <c r="A346" s="151" t="s">
        <v>495</v>
      </c>
      <c r="B346" s="1053" t="s">
        <v>510</v>
      </c>
      <c r="C346" s="1247">
        <f t="shared" si="103"/>
        <v>0</v>
      </c>
      <c r="D346" s="1241"/>
      <c r="E346" s="1241"/>
      <c r="F346" s="1241"/>
      <c r="G346" s="1242"/>
      <c r="H346" s="1247">
        <f t="shared" si="105"/>
        <v>0</v>
      </c>
      <c r="I346" s="1241"/>
      <c r="J346" s="1241"/>
      <c r="K346" s="1241"/>
      <c r="L346" s="1242"/>
      <c r="M346" s="1247">
        <f t="shared" si="104"/>
        <v>0</v>
      </c>
      <c r="N346" s="1241"/>
      <c r="O346" s="1241"/>
      <c r="P346" s="1241"/>
      <c r="Q346" s="1242"/>
      <c r="R346" s="1023"/>
      <c r="S346" s="1616"/>
      <c r="T346" s="478">
        <f t="shared" si="100"/>
        <v>0</v>
      </c>
      <c r="U346" s="478">
        <f t="shared" si="101"/>
        <v>0</v>
      </c>
      <c r="V346" s="478">
        <f t="shared" si="102"/>
        <v>0</v>
      </c>
    </row>
    <row r="347" spans="1:22" ht="36" x14ac:dyDescent="0.25">
      <c r="A347" s="151" t="s">
        <v>396</v>
      </c>
      <c r="B347" s="1053" t="s">
        <v>511</v>
      </c>
      <c r="C347" s="1247">
        <f t="shared" si="103"/>
        <v>0</v>
      </c>
      <c r="D347" s="1241"/>
      <c r="E347" s="1241"/>
      <c r="F347" s="1241"/>
      <c r="G347" s="1242"/>
      <c r="H347" s="1247">
        <f t="shared" si="105"/>
        <v>0</v>
      </c>
      <c r="I347" s="1241"/>
      <c r="J347" s="1241"/>
      <c r="K347" s="1241"/>
      <c r="L347" s="1242"/>
      <c r="M347" s="1247">
        <f t="shared" si="104"/>
        <v>0</v>
      </c>
      <c r="N347" s="1241"/>
      <c r="O347" s="1241"/>
      <c r="P347" s="1241"/>
      <c r="Q347" s="1242"/>
      <c r="R347" s="1023"/>
      <c r="S347" s="1616"/>
      <c r="T347" s="478">
        <f t="shared" si="100"/>
        <v>0</v>
      </c>
      <c r="U347" s="478">
        <f t="shared" si="101"/>
        <v>0</v>
      </c>
      <c r="V347" s="478">
        <f t="shared" si="102"/>
        <v>0</v>
      </c>
    </row>
    <row r="348" spans="1:22" ht="24" x14ac:dyDescent="0.25">
      <c r="A348" s="151" t="s">
        <v>526</v>
      </c>
      <c r="B348" s="1053" t="s">
        <v>512</v>
      </c>
      <c r="C348" s="1247">
        <f t="shared" si="103"/>
        <v>0</v>
      </c>
      <c r="D348" s="1241"/>
      <c r="E348" s="1241"/>
      <c r="F348" s="1241"/>
      <c r="G348" s="1242"/>
      <c r="H348" s="1247">
        <f t="shared" si="105"/>
        <v>0</v>
      </c>
      <c r="I348" s="1241"/>
      <c r="J348" s="1241"/>
      <c r="K348" s="1241"/>
      <c r="L348" s="1242"/>
      <c r="M348" s="1247">
        <f t="shared" si="104"/>
        <v>0</v>
      </c>
      <c r="N348" s="1241"/>
      <c r="O348" s="1241"/>
      <c r="P348" s="1241"/>
      <c r="Q348" s="1242"/>
      <c r="R348" s="1023"/>
      <c r="S348" s="1616"/>
      <c r="T348" s="478">
        <f t="shared" si="100"/>
        <v>0</v>
      </c>
      <c r="U348" s="478">
        <f t="shared" si="101"/>
        <v>0</v>
      </c>
      <c r="V348" s="478">
        <f t="shared" si="102"/>
        <v>0</v>
      </c>
    </row>
    <row r="349" spans="1:22" ht="24" x14ac:dyDescent="0.25">
      <c r="A349" s="151" t="s">
        <v>527</v>
      </c>
      <c r="B349" s="1053" t="s">
        <v>513</v>
      </c>
      <c r="C349" s="1247">
        <f t="shared" si="103"/>
        <v>0</v>
      </c>
      <c r="D349" s="1241"/>
      <c r="E349" s="1241"/>
      <c r="F349" s="1241"/>
      <c r="G349" s="1242"/>
      <c r="H349" s="1247">
        <f t="shared" si="105"/>
        <v>0</v>
      </c>
      <c r="I349" s="1241"/>
      <c r="J349" s="1241"/>
      <c r="K349" s="1241"/>
      <c r="L349" s="1242"/>
      <c r="M349" s="1247">
        <f t="shared" si="104"/>
        <v>0</v>
      </c>
      <c r="N349" s="1241"/>
      <c r="O349" s="1241"/>
      <c r="P349" s="1241"/>
      <c r="Q349" s="1242"/>
      <c r="R349" s="1023"/>
      <c r="S349" s="1616"/>
      <c r="T349" s="478">
        <f t="shared" si="100"/>
        <v>0</v>
      </c>
      <c r="U349" s="478">
        <f t="shared" si="101"/>
        <v>0</v>
      </c>
      <c r="V349" s="478">
        <f t="shared" si="102"/>
        <v>0</v>
      </c>
    </row>
    <row r="350" spans="1:22" ht="24" x14ac:dyDescent="0.25">
      <c r="A350" s="151" t="s">
        <v>528</v>
      </c>
      <c r="B350" s="1053" t="s">
        <v>514</v>
      </c>
      <c r="C350" s="1247">
        <f t="shared" si="103"/>
        <v>0</v>
      </c>
      <c r="D350" s="1241"/>
      <c r="E350" s="1241"/>
      <c r="F350" s="1241"/>
      <c r="G350" s="1242"/>
      <c r="H350" s="1247">
        <f t="shared" si="105"/>
        <v>0</v>
      </c>
      <c r="I350" s="1241"/>
      <c r="J350" s="1241"/>
      <c r="K350" s="1241"/>
      <c r="L350" s="1242"/>
      <c r="M350" s="1247">
        <f t="shared" si="104"/>
        <v>0</v>
      </c>
      <c r="N350" s="1241"/>
      <c r="O350" s="1241"/>
      <c r="P350" s="1241"/>
      <c r="Q350" s="1242"/>
      <c r="R350" s="1023"/>
      <c r="S350" s="1616"/>
      <c r="T350" s="478">
        <f t="shared" si="100"/>
        <v>0</v>
      </c>
      <c r="U350" s="478">
        <f t="shared" si="101"/>
        <v>0</v>
      </c>
      <c r="V350" s="478">
        <f t="shared" si="102"/>
        <v>0</v>
      </c>
    </row>
    <row r="351" spans="1:22" ht="24" x14ac:dyDescent="0.25">
      <c r="A351" s="151" t="s">
        <v>529</v>
      </c>
      <c r="B351" s="1053" t="s">
        <v>515</v>
      </c>
      <c r="C351" s="1247">
        <f t="shared" si="103"/>
        <v>0</v>
      </c>
      <c r="D351" s="1241"/>
      <c r="E351" s="1241"/>
      <c r="F351" s="1241"/>
      <c r="G351" s="1242"/>
      <c r="H351" s="1247">
        <f t="shared" si="105"/>
        <v>0</v>
      </c>
      <c r="I351" s="1241"/>
      <c r="J351" s="1241"/>
      <c r="K351" s="1241"/>
      <c r="L351" s="1242"/>
      <c r="M351" s="1247">
        <f t="shared" si="104"/>
        <v>0</v>
      </c>
      <c r="N351" s="1241"/>
      <c r="O351" s="1241"/>
      <c r="P351" s="1241"/>
      <c r="Q351" s="1242"/>
      <c r="R351" s="1023"/>
      <c r="S351" s="1616"/>
      <c r="T351" s="478">
        <f t="shared" si="100"/>
        <v>0</v>
      </c>
      <c r="U351" s="478">
        <f t="shared" si="101"/>
        <v>0</v>
      </c>
      <c r="V351" s="478">
        <f t="shared" si="102"/>
        <v>0</v>
      </c>
    </row>
    <row r="352" spans="1:22" ht="48" x14ac:dyDescent="0.25">
      <c r="A352" s="151" t="s">
        <v>530</v>
      </c>
      <c r="B352" s="1053" t="s">
        <v>516</v>
      </c>
      <c r="C352" s="1247">
        <f t="shared" si="103"/>
        <v>0</v>
      </c>
      <c r="D352" s="1241"/>
      <c r="E352" s="1241"/>
      <c r="F352" s="1241"/>
      <c r="G352" s="1242"/>
      <c r="H352" s="1247">
        <f t="shared" si="105"/>
        <v>0</v>
      </c>
      <c r="I352" s="1241"/>
      <c r="J352" s="1241"/>
      <c r="K352" s="1241"/>
      <c r="L352" s="1242"/>
      <c r="M352" s="1247">
        <f t="shared" si="104"/>
        <v>0</v>
      </c>
      <c r="N352" s="1241"/>
      <c r="O352" s="1241"/>
      <c r="P352" s="1241"/>
      <c r="Q352" s="1242"/>
      <c r="R352" s="1023"/>
      <c r="S352" s="1616"/>
      <c r="T352" s="478">
        <f t="shared" si="100"/>
        <v>0</v>
      </c>
      <c r="U352" s="478">
        <f t="shared" si="101"/>
        <v>0</v>
      </c>
      <c r="V352" s="478">
        <f t="shared" si="102"/>
        <v>0</v>
      </c>
    </row>
    <row r="353" spans="1:22" ht="48" x14ac:dyDescent="0.25">
      <c r="A353" s="151" t="s">
        <v>531</v>
      </c>
      <c r="B353" s="1053" t="s">
        <v>517</v>
      </c>
      <c r="C353" s="1247">
        <f t="shared" si="103"/>
        <v>0</v>
      </c>
      <c r="D353" s="1241"/>
      <c r="E353" s="1241"/>
      <c r="F353" s="1241"/>
      <c r="G353" s="1242"/>
      <c r="H353" s="1247">
        <v>0</v>
      </c>
      <c r="I353" s="1241"/>
      <c r="J353" s="1241"/>
      <c r="K353" s="1241"/>
      <c r="L353" s="1242"/>
      <c r="M353" s="1247">
        <f t="shared" si="104"/>
        <v>0</v>
      </c>
      <c r="N353" s="1241"/>
      <c r="O353" s="1241"/>
      <c r="P353" s="1241"/>
      <c r="Q353" s="1242"/>
      <c r="R353" s="1023"/>
      <c r="S353" s="1616"/>
      <c r="T353" s="478">
        <f t="shared" si="100"/>
        <v>0</v>
      </c>
      <c r="U353" s="478">
        <f t="shared" si="101"/>
        <v>0</v>
      </c>
      <c r="V353" s="478">
        <f t="shared" si="102"/>
        <v>0</v>
      </c>
    </row>
    <row r="354" spans="1:22" ht="48" customHeight="1" x14ac:dyDescent="0.25">
      <c r="A354" s="151" t="s">
        <v>532</v>
      </c>
      <c r="B354" s="1054" t="s">
        <v>518</v>
      </c>
      <c r="C354" s="1247">
        <f t="shared" si="103"/>
        <v>0</v>
      </c>
      <c r="D354" s="1241"/>
      <c r="E354" s="1241"/>
      <c r="F354" s="1241"/>
      <c r="G354" s="1242"/>
      <c r="H354" s="1247">
        <f t="shared" si="105"/>
        <v>0</v>
      </c>
      <c r="I354" s="1241"/>
      <c r="J354" s="1241"/>
      <c r="K354" s="1241"/>
      <c r="L354" s="1242"/>
      <c r="M354" s="1247">
        <f t="shared" si="104"/>
        <v>0</v>
      </c>
      <c r="N354" s="1241"/>
      <c r="O354" s="1241"/>
      <c r="P354" s="1241"/>
      <c r="Q354" s="1242"/>
      <c r="R354" s="1023"/>
      <c r="S354" s="1616"/>
      <c r="T354" s="478">
        <f t="shared" si="100"/>
        <v>0</v>
      </c>
      <c r="U354" s="478">
        <f t="shared" si="101"/>
        <v>0</v>
      </c>
      <c r="V354" s="478">
        <f t="shared" si="102"/>
        <v>0</v>
      </c>
    </row>
    <row r="355" spans="1:22" ht="44.25" customHeight="1" x14ac:dyDescent="0.25">
      <c r="A355" s="151" t="s">
        <v>533</v>
      </c>
      <c r="B355" s="1053" t="s">
        <v>519</v>
      </c>
      <c r="C355" s="1247">
        <f t="shared" si="103"/>
        <v>0</v>
      </c>
      <c r="D355" s="1241"/>
      <c r="E355" s="1241"/>
      <c r="F355" s="1241"/>
      <c r="G355" s="1242"/>
      <c r="H355" s="1247">
        <f t="shared" si="105"/>
        <v>0</v>
      </c>
      <c r="I355" s="1241"/>
      <c r="J355" s="1241"/>
      <c r="K355" s="1241"/>
      <c r="L355" s="1242"/>
      <c r="M355" s="1247">
        <f t="shared" si="104"/>
        <v>0</v>
      </c>
      <c r="N355" s="1241"/>
      <c r="O355" s="1241"/>
      <c r="P355" s="1241"/>
      <c r="Q355" s="1242"/>
      <c r="R355" s="1023"/>
      <c r="S355" s="1616"/>
      <c r="T355" s="478">
        <f t="shared" si="100"/>
        <v>0</v>
      </c>
      <c r="U355" s="478">
        <f t="shared" si="101"/>
        <v>0</v>
      </c>
      <c r="V355" s="478">
        <f t="shared" si="102"/>
        <v>0</v>
      </c>
    </row>
    <row r="356" spans="1:22" ht="48" customHeight="1" x14ac:dyDescent="0.25">
      <c r="A356" s="151" t="s">
        <v>534</v>
      </c>
      <c r="B356" s="1054" t="s">
        <v>520</v>
      </c>
      <c r="C356" s="1247">
        <f t="shared" si="103"/>
        <v>0</v>
      </c>
      <c r="D356" s="1241"/>
      <c r="E356" s="1241"/>
      <c r="F356" s="1241"/>
      <c r="G356" s="1242"/>
      <c r="H356" s="1247">
        <f t="shared" si="105"/>
        <v>0</v>
      </c>
      <c r="I356" s="1241"/>
      <c r="J356" s="1241"/>
      <c r="K356" s="1241"/>
      <c r="L356" s="1242"/>
      <c r="M356" s="1247">
        <f t="shared" si="104"/>
        <v>0</v>
      </c>
      <c r="N356" s="1241"/>
      <c r="O356" s="1241"/>
      <c r="P356" s="1241"/>
      <c r="Q356" s="1242"/>
      <c r="R356" s="1023"/>
      <c r="S356" s="1616"/>
      <c r="T356" s="478">
        <f t="shared" si="100"/>
        <v>0</v>
      </c>
      <c r="U356" s="478">
        <f t="shared" si="101"/>
        <v>0</v>
      </c>
      <c r="V356" s="478">
        <f t="shared" si="102"/>
        <v>0</v>
      </c>
    </row>
    <row r="357" spans="1:22" x14ac:dyDescent="0.25">
      <c r="A357" s="151">
        <v>2</v>
      </c>
      <c r="B357" s="1055" t="s">
        <v>213</v>
      </c>
      <c r="C357" s="1247">
        <f t="shared" si="103"/>
        <v>53.4</v>
      </c>
      <c r="D357" s="1206">
        <f>SUM(D358:D363)</f>
        <v>53.4</v>
      </c>
      <c r="E357" s="1206">
        <f>SUM(E358:E363)</f>
        <v>0</v>
      </c>
      <c r="F357" s="1206">
        <f>SUM(F358:F363)</f>
        <v>0</v>
      </c>
      <c r="G357" s="1207">
        <f>SUM(G358:G363)</f>
        <v>0</v>
      </c>
      <c r="H357" s="1247">
        <f t="shared" si="105"/>
        <v>53.4</v>
      </c>
      <c r="I357" s="1206">
        <f t="shared" ref="I357:Q357" si="106">SUM(I358:I363)</f>
        <v>53.4</v>
      </c>
      <c r="J357" s="1206">
        <f t="shared" si="106"/>
        <v>0</v>
      </c>
      <c r="K357" s="1206">
        <f t="shared" si="106"/>
        <v>0</v>
      </c>
      <c r="L357" s="1207">
        <f t="shared" si="106"/>
        <v>0</v>
      </c>
      <c r="M357" s="1247">
        <f t="shared" si="104"/>
        <v>53.4</v>
      </c>
      <c r="N357" s="1206">
        <f t="shared" si="106"/>
        <v>53.4</v>
      </c>
      <c r="O357" s="1206">
        <f t="shared" si="106"/>
        <v>0</v>
      </c>
      <c r="P357" s="1206">
        <f t="shared" si="106"/>
        <v>0</v>
      </c>
      <c r="Q357" s="1207">
        <f t="shared" si="106"/>
        <v>0</v>
      </c>
      <c r="R357" s="1023"/>
      <c r="S357" s="1616"/>
      <c r="T357" s="478">
        <f t="shared" si="100"/>
        <v>0</v>
      </c>
      <c r="U357" s="478">
        <f t="shared" si="101"/>
        <v>0</v>
      </c>
      <c r="V357" s="478">
        <f t="shared" si="102"/>
        <v>0</v>
      </c>
    </row>
    <row r="358" spans="1:22" ht="38.25" customHeight="1" x14ac:dyDescent="0.25">
      <c r="A358" s="151" t="s">
        <v>34</v>
      </c>
      <c r="B358" s="1053" t="s">
        <v>521</v>
      </c>
      <c r="C358" s="1247">
        <f t="shared" si="103"/>
        <v>0</v>
      </c>
      <c r="D358" s="1241"/>
      <c r="E358" s="1241"/>
      <c r="F358" s="1241"/>
      <c r="G358" s="1242"/>
      <c r="H358" s="1247">
        <f t="shared" si="105"/>
        <v>0</v>
      </c>
      <c r="I358" s="1241"/>
      <c r="J358" s="1241"/>
      <c r="K358" s="1241"/>
      <c r="L358" s="1242"/>
      <c r="M358" s="1247">
        <f t="shared" si="104"/>
        <v>0</v>
      </c>
      <c r="N358" s="1241"/>
      <c r="O358" s="1241"/>
      <c r="P358" s="1241"/>
      <c r="Q358" s="1242"/>
      <c r="R358" s="1023"/>
      <c r="S358" s="1616"/>
      <c r="T358" s="478">
        <f t="shared" si="100"/>
        <v>0</v>
      </c>
      <c r="U358" s="478">
        <f t="shared" si="101"/>
        <v>0</v>
      </c>
      <c r="V358" s="478">
        <f t="shared" si="102"/>
        <v>0</v>
      </c>
    </row>
    <row r="359" spans="1:22" ht="48.75" customHeight="1" x14ac:dyDescent="0.25">
      <c r="A359" s="151" t="s">
        <v>115</v>
      </c>
      <c r="B359" s="1053" t="s">
        <v>519</v>
      </c>
      <c r="C359" s="1247">
        <f t="shared" si="103"/>
        <v>0</v>
      </c>
      <c r="D359" s="1241"/>
      <c r="E359" s="1241"/>
      <c r="F359" s="1241"/>
      <c r="G359" s="1242"/>
      <c r="H359" s="1247">
        <f t="shared" si="105"/>
        <v>0</v>
      </c>
      <c r="I359" s="1241"/>
      <c r="J359" s="1241"/>
      <c r="K359" s="1241"/>
      <c r="L359" s="1242"/>
      <c r="M359" s="1247">
        <f t="shared" si="104"/>
        <v>0</v>
      </c>
      <c r="N359" s="1241"/>
      <c r="O359" s="1241"/>
      <c r="P359" s="1241"/>
      <c r="Q359" s="1242"/>
      <c r="R359" s="1023"/>
      <c r="S359" s="1616"/>
      <c r="T359" s="478">
        <f t="shared" si="100"/>
        <v>0</v>
      </c>
      <c r="U359" s="478">
        <f t="shared" si="101"/>
        <v>0</v>
      </c>
      <c r="V359" s="478">
        <f t="shared" si="102"/>
        <v>0</v>
      </c>
    </row>
    <row r="360" spans="1:22" ht="24" x14ac:dyDescent="0.25">
      <c r="A360" s="151" t="s">
        <v>116</v>
      </c>
      <c r="B360" s="1053" t="s">
        <v>522</v>
      </c>
      <c r="C360" s="1247">
        <f t="shared" si="103"/>
        <v>53.4</v>
      </c>
      <c r="D360" s="1241">
        <v>53.4</v>
      </c>
      <c r="E360" s="1241"/>
      <c r="F360" s="1241"/>
      <c r="G360" s="1242"/>
      <c r="H360" s="1247">
        <f t="shared" si="105"/>
        <v>53.4</v>
      </c>
      <c r="I360" s="1241">
        <v>53.4</v>
      </c>
      <c r="J360" s="1241"/>
      <c r="K360" s="1241"/>
      <c r="L360" s="1242"/>
      <c r="M360" s="1247">
        <f t="shared" si="104"/>
        <v>53.4</v>
      </c>
      <c r="N360" s="1241">
        <v>53.4</v>
      </c>
      <c r="O360" s="1241"/>
      <c r="P360" s="1241"/>
      <c r="Q360" s="1242"/>
      <c r="R360" s="1023"/>
      <c r="S360" s="1616"/>
      <c r="T360" s="478">
        <f t="shared" si="100"/>
        <v>0</v>
      </c>
      <c r="U360" s="478">
        <f t="shared" si="101"/>
        <v>0</v>
      </c>
      <c r="V360" s="478">
        <f t="shared" si="102"/>
        <v>0</v>
      </c>
    </row>
    <row r="361" spans="1:22" ht="24" x14ac:dyDescent="0.25">
      <c r="A361" s="1534" t="s">
        <v>401</v>
      </c>
      <c r="B361" s="1053" t="s">
        <v>523</v>
      </c>
      <c r="C361" s="1247">
        <f t="shared" si="103"/>
        <v>0</v>
      </c>
      <c r="D361" s="1241"/>
      <c r="E361" s="1241"/>
      <c r="F361" s="1241"/>
      <c r="G361" s="1242"/>
      <c r="H361" s="1247">
        <f t="shared" si="105"/>
        <v>0</v>
      </c>
      <c r="I361" s="1241"/>
      <c r="J361" s="1241"/>
      <c r="K361" s="1241"/>
      <c r="L361" s="1242"/>
      <c r="M361" s="1247">
        <f t="shared" si="104"/>
        <v>0</v>
      </c>
      <c r="N361" s="1241"/>
      <c r="O361" s="1241"/>
      <c r="P361" s="1241"/>
      <c r="Q361" s="1242"/>
      <c r="R361" s="1023"/>
      <c r="S361" s="1616"/>
      <c r="T361" s="478">
        <f t="shared" si="100"/>
        <v>0</v>
      </c>
      <c r="U361" s="478">
        <f t="shared" si="101"/>
        <v>0</v>
      </c>
      <c r="V361" s="478">
        <f t="shared" si="102"/>
        <v>0</v>
      </c>
    </row>
    <row r="362" spans="1:22" ht="24" x14ac:dyDescent="0.25">
      <c r="A362" s="151" t="s">
        <v>402</v>
      </c>
      <c r="B362" s="1053" t="s">
        <v>524</v>
      </c>
      <c r="C362" s="1247">
        <f t="shared" si="103"/>
        <v>0</v>
      </c>
      <c r="D362" s="1241"/>
      <c r="E362" s="1241"/>
      <c r="F362" s="1241"/>
      <c r="G362" s="1242"/>
      <c r="H362" s="1247">
        <f t="shared" si="105"/>
        <v>0</v>
      </c>
      <c r="I362" s="1241"/>
      <c r="J362" s="1241"/>
      <c r="K362" s="1241"/>
      <c r="L362" s="1242"/>
      <c r="M362" s="1247">
        <f t="shared" si="104"/>
        <v>0</v>
      </c>
      <c r="N362" s="1241"/>
      <c r="O362" s="1241"/>
      <c r="P362" s="1241"/>
      <c r="Q362" s="1242"/>
      <c r="R362" s="1023"/>
      <c r="S362" s="1616"/>
      <c r="T362" s="478">
        <f t="shared" si="100"/>
        <v>0</v>
      </c>
      <c r="U362" s="478">
        <f t="shared" si="101"/>
        <v>0</v>
      </c>
      <c r="V362" s="478">
        <f t="shared" si="102"/>
        <v>0</v>
      </c>
    </row>
    <row r="363" spans="1:22" ht="24" x14ac:dyDescent="0.25">
      <c r="A363" s="151" t="s">
        <v>403</v>
      </c>
      <c r="B363" s="1053" t="s">
        <v>525</v>
      </c>
      <c r="C363" s="1247">
        <f t="shared" si="103"/>
        <v>0</v>
      </c>
      <c r="D363" s="1241"/>
      <c r="E363" s="1241"/>
      <c r="F363" s="1241"/>
      <c r="G363" s="1242"/>
      <c r="H363" s="1247">
        <f t="shared" si="105"/>
        <v>0</v>
      </c>
      <c r="I363" s="1241"/>
      <c r="J363" s="1241"/>
      <c r="K363" s="1241"/>
      <c r="L363" s="1242"/>
      <c r="M363" s="1247">
        <f t="shared" si="104"/>
        <v>0</v>
      </c>
      <c r="N363" s="1241"/>
      <c r="O363" s="1241"/>
      <c r="P363" s="1241"/>
      <c r="Q363" s="1242"/>
      <c r="R363" s="1023"/>
      <c r="S363" s="1616"/>
      <c r="T363" s="478">
        <f t="shared" si="100"/>
        <v>0</v>
      </c>
      <c r="U363" s="478">
        <f t="shared" si="101"/>
        <v>0</v>
      </c>
      <c r="V363" s="478">
        <f t="shared" si="102"/>
        <v>0</v>
      </c>
    </row>
    <row r="364" spans="1:22" ht="24" customHeight="1" thickBot="1" x14ac:dyDescent="0.3">
      <c r="A364" s="1409"/>
      <c r="B364" s="907" t="s">
        <v>102</v>
      </c>
      <c r="C364" s="1820">
        <f>SUM(D364:G364)</f>
        <v>53.4</v>
      </c>
      <c r="D364" s="994">
        <f>D340+D357</f>
        <v>53.4</v>
      </c>
      <c r="E364" s="994">
        <f>E340+E357</f>
        <v>0</v>
      </c>
      <c r="F364" s="994">
        <f>F340+F357</f>
        <v>0</v>
      </c>
      <c r="G364" s="995">
        <f>G340+G357</f>
        <v>0</v>
      </c>
      <c r="H364" s="1820">
        <f t="shared" si="105"/>
        <v>53.4</v>
      </c>
      <c r="I364" s="994">
        <f>I340+I357</f>
        <v>53.4</v>
      </c>
      <c r="J364" s="994">
        <f>J340+J357</f>
        <v>0</v>
      </c>
      <c r="K364" s="994">
        <f>K340+K357</f>
        <v>0</v>
      </c>
      <c r="L364" s="995">
        <f>L340+L357</f>
        <v>0</v>
      </c>
      <c r="M364" s="1820">
        <f>SUM(N364:Q364)</f>
        <v>53.4</v>
      </c>
      <c r="N364" s="994">
        <f>N340+N357</f>
        <v>53.4</v>
      </c>
      <c r="O364" s="994">
        <f>O340+O357</f>
        <v>0</v>
      </c>
      <c r="P364" s="994">
        <f>P340+P357</f>
        <v>0</v>
      </c>
      <c r="Q364" s="995">
        <f>Q340+Q357</f>
        <v>0</v>
      </c>
      <c r="R364" s="1408"/>
      <c r="S364" s="1616">
        <v>0</v>
      </c>
      <c r="T364" s="478">
        <f t="shared" si="100"/>
        <v>0</v>
      </c>
      <c r="U364" s="478">
        <f t="shared" si="101"/>
        <v>0</v>
      </c>
      <c r="V364" s="478">
        <f t="shared" si="102"/>
        <v>0</v>
      </c>
    </row>
    <row r="365" spans="1:22" ht="24" customHeight="1" x14ac:dyDescent="0.25">
      <c r="A365" s="1890" t="s">
        <v>874</v>
      </c>
      <c r="B365" s="1891"/>
      <c r="C365" s="1891"/>
      <c r="D365" s="1891"/>
      <c r="E365" s="1891"/>
      <c r="F365" s="1891"/>
      <c r="G365" s="1891"/>
      <c r="H365" s="1891"/>
      <c r="I365" s="1891"/>
      <c r="J365" s="1891"/>
      <c r="K365" s="1891"/>
      <c r="L365" s="1891"/>
      <c r="M365" s="1891"/>
      <c r="N365" s="1891"/>
      <c r="O365" s="1891"/>
      <c r="P365" s="1891"/>
      <c r="Q365" s="1891"/>
      <c r="R365" s="1892"/>
      <c r="S365" s="1616"/>
      <c r="T365" s="478">
        <f t="shared" si="100"/>
        <v>0</v>
      </c>
      <c r="U365" s="478">
        <f t="shared" si="101"/>
        <v>0</v>
      </c>
      <c r="V365" s="478">
        <f t="shared" si="102"/>
        <v>0</v>
      </c>
    </row>
    <row r="366" spans="1:22" ht="24" customHeight="1" thickBot="1" x14ac:dyDescent="0.3">
      <c r="A366" s="1723"/>
      <c r="B366" s="1726" t="s">
        <v>875</v>
      </c>
      <c r="C366" s="993">
        <f>SUM(D366:G366)</f>
        <v>0</v>
      </c>
      <c r="D366" s="1724">
        <v>0</v>
      </c>
      <c r="E366" s="1724">
        <v>0</v>
      </c>
      <c r="F366" s="1724">
        <v>0</v>
      </c>
      <c r="G366" s="1725">
        <v>0</v>
      </c>
      <c r="H366" s="993">
        <f>SUM(I366:L366)</f>
        <v>0</v>
      </c>
      <c r="I366" s="1724">
        <v>0</v>
      </c>
      <c r="J366" s="1724">
        <v>0</v>
      </c>
      <c r="K366" s="1724">
        <v>0</v>
      </c>
      <c r="L366" s="1725">
        <v>0</v>
      </c>
      <c r="M366" s="993">
        <f>SUM(N366:Q366)</f>
        <v>0</v>
      </c>
      <c r="N366" s="1724">
        <v>0</v>
      </c>
      <c r="O366" s="1724">
        <v>0</v>
      </c>
      <c r="P366" s="1724">
        <v>0</v>
      </c>
      <c r="Q366" s="1725">
        <v>0</v>
      </c>
      <c r="R366" s="1708"/>
      <c r="S366" s="1616"/>
      <c r="T366" s="478">
        <f t="shared" si="100"/>
        <v>0</v>
      </c>
      <c r="U366" s="478">
        <f t="shared" si="101"/>
        <v>0</v>
      </c>
      <c r="V366" s="478">
        <f t="shared" si="102"/>
        <v>0</v>
      </c>
    </row>
    <row r="367" spans="1:22" ht="42.75" customHeight="1" x14ac:dyDescent="0.25">
      <c r="A367" s="1893" t="s">
        <v>876</v>
      </c>
      <c r="B367" s="1894"/>
      <c r="C367" s="1894"/>
      <c r="D367" s="1894"/>
      <c r="E367" s="1894"/>
      <c r="F367" s="1894"/>
      <c r="G367" s="1894"/>
      <c r="H367" s="1894"/>
      <c r="I367" s="1894"/>
      <c r="J367" s="1894"/>
      <c r="K367" s="1894"/>
      <c r="L367" s="1894"/>
      <c r="M367" s="1894"/>
      <c r="N367" s="1894"/>
      <c r="O367" s="1894"/>
      <c r="P367" s="1894"/>
      <c r="Q367" s="1894"/>
      <c r="R367" s="1895"/>
      <c r="S367" s="1618" t="s">
        <v>364</v>
      </c>
      <c r="T367" s="478">
        <f t="shared" si="100"/>
        <v>0</v>
      </c>
      <c r="U367" s="478">
        <f t="shared" si="101"/>
        <v>0</v>
      </c>
      <c r="V367" s="478">
        <f t="shared" si="102"/>
        <v>0</v>
      </c>
    </row>
    <row r="368" spans="1:22" ht="26.25" customHeight="1" thickBot="1" x14ac:dyDescent="0.3">
      <c r="A368" s="1723"/>
      <c r="B368" s="1727" t="s">
        <v>877</v>
      </c>
      <c r="C368" s="993">
        <f>SUM(D368:G368)</f>
        <v>0</v>
      </c>
      <c r="D368" s="1724">
        <v>0</v>
      </c>
      <c r="E368" s="1724">
        <v>0</v>
      </c>
      <c r="F368" s="1724">
        <v>0</v>
      </c>
      <c r="G368" s="1725">
        <v>0</v>
      </c>
      <c r="H368" s="993">
        <f>SUM(I368:L368)</f>
        <v>0</v>
      </c>
      <c r="I368" s="1724">
        <v>0</v>
      </c>
      <c r="J368" s="1724">
        <v>0</v>
      </c>
      <c r="K368" s="1724">
        <v>0</v>
      </c>
      <c r="L368" s="1725">
        <v>0</v>
      </c>
      <c r="M368" s="993">
        <f>SUM(N368:Q368)</f>
        <v>0</v>
      </c>
      <c r="N368" s="1724">
        <v>0</v>
      </c>
      <c r="O368" s="1724">
        <v>0</v>
      </c>
      <c r="P368" s="1724">
        <v>0</v>
      </c>
      <c r="Q368" s="1725">
        <v>0</v>
      </c>
      <c r="R368" s="1708"/>
      <c r="S368" s="1616"/>
      <c r="T368" s="478">
        <f t="shared" si="100"/>
        <v>0</v>
      </c>
      <c r="U368" s="478">
        <f t="shared" si="101"/>
        <v>0</v>
      </c>
      <c r="V368" s="478">
        <f t="shared" si="102"/>
        <v>0</v>
      </c>
    </row>
    <row r="369" spans="1:22" ht="26.25" customHeight="1" x14ac:dyDescent="0.25">
      <c r="A369" s="1887" t="s">
        <v>918</v>
      </c>
      <c r="B369" s="1888"/>
      <c r="C369" s="1888"/>
      <c r="D369" s="1888"/>
      <c r="E369" s="1888"/>
      <c r="F369" s="1888"/>
      <c r="G369" s="1888"/>
      <c r="H369" s="1888"/>
      <c r="I369" s="1888"/>
      <c r="J369" s="1888"/>
      <c r="K369" s="1888"/>
      <c r="L369" s="1888"/>
      <c r="M369" s="1888"/>
      <c r="N369" s="1888"/>
      <c r="O369" s="1888"/>
      <c r="P369" s="1888"/>
      <c r="Q369" s="1888"/>
      <c r="R369" s="1889"/>
      <c r="S369" s="1616"/>
      <c r="T369" s="478"/>
      <c r="U369" s="478"/>
      <c r="V369" s="478"/>
    </row>
    <row r="370" spans="1:22" ht="42" customHeight="1" thickBot="1" x14ac:dyDescent="0.3">
      <c r="A370" s="1787" t="s">
        <v>26</v>
      </c>
      <c r="B370" s="1788" t="s">
        <v>919</v>
      </c>
      <c r="C370" s="1815">
        <f>D370+E370+F370+G370</f>
        <v>6590.05</v>
      </c>
      <c r="D370" s="1816">
        <v>461.35</v>
      </c>
      <c r="E370" s="1816">
        <v>6128.7</v>
      </c>
      <c r="F370" s="1816"/>
      <c r="G370" s="1610"/>
      <c r="H370" s="1610">
        <f>I370+J370+K370+L370</f>
        <v>6590.05</v>
      </c>
      <c r="I370" s="1816">
        <v>461.35</v>
      </c>
      <c r="J370" s="1816">
        <v>6128.7</v>
      </c>
      <c r="K370" s="1816"/>
      <c r="L370" s="1610"/>
      <c r="M370" s="1610">
        <f>N370+O370+P370+Q370</f>
        <v>6589.92</v>
      </c>
      <c r="N370" s="1816">
        <v>461.3</v>
      </c>
      <c r="O370" s="1816">
        <v>6128.62</v>
      </c>
      <c r="P370" s="1816"/>
      <c r="Q370" s="1610"/>
      <c r="R370" s="1791"/>
      <c r="S370" s="1616"/>
      <c r="T370" s="478"/>
      <c r="U370" s="478"/>
      <c r="V370" s="478"/>
    </row>
    <row r="371" spans="1:22" ht="26.25" customHeight="1" thickBot="1" x14ac:dyDescent="0.3">
      <c r="A371" s="1789"/>
      <c r="B371" s="1790" t="s">
        <v>102</v>
      </c>
      <c r="C371" s="1830">
        <f>C370</f>
        <v>6590.05</v>
      </c>
      <c r="D371" s="1814">
        <f t="shared" ref="D371:R371" si="107">D370</f>
        <v>461.35</v>
      </c>
      <c r="E371" s="1814">
        <f t="shared" si="107"/>
        <v>6128.7</v>
      </c>
      <c r="F371" s="1814">
        <f t="shared" si="107"/>
        <v>0</v>
      </c>
      <c r="G371" s="1814">
        <f t="shared" si="107"/>
        <v>0</v>
      </c>
      <c r="H371" s="1830">
        <f t="shared" si="107"/>
        <v>6590.05</v>
      </c>
      <c r="I371" s="1814">
        <f t="shared" si="107"/>
        <v>461.35</v>
      </c>
      <c r="J371" s="1814">
        <f t="shared" si="107"/>
        <v>6128.7</v>
      </c>
      <c r="K371" s="1814">
        <f t="shared" si="107"/>
        <v>0</v>
      </c>
      <c r="L371" s="1814">
        <f t="shared" si="107"/>
        <v>0</v>
      </c>
      <c r="M371" s="1830">
        <f t="shared" si="107"/>
        <v>6589.92</v>
      </c>
      <c r="N371" s="1814">
        <f t="shared" si="107"/>
        <v>461.3</v>
      </c>
      <c r="O371" s="1814">
        <f t="shared" si="107"/>
        <v>6128.62</v>
      </c>
      <c r="P371" s="1814">
        <f t="shared" si="107"/>
        <v>0</v>
      </c>
      <c r="Q371" s="1814">
        <f t="shared" si="107"/>
        <v>0</v>
      </c>
      <c r="R371" s="1814">
        <f t="shared" si="107"/>
        <v>0</v>
      </c>
      <c r="S371" s="1616"/>
      <c r="T371" s="478"/>
      <c r="U371" s="478"/>
      <c r="V371" s="478"/>
    </row>
    <row r="372" spans="1:22" ht="32.25" customHeight="1" thickBot="1" x14ac:dyDescent="0.3">
      <c r="A372" s="1050"/>
      <c r="B372" s="1051" t="s">
        <v>155</v>
      </c>
      <c r="C372" s="1255">
        <f>C19+C84+C118+C126+C136+C172+C202+C215+C234+C244+C273+C285+C307+C312+C316+C323+C331+C338+C364+C371</f>
        <v>598765.35904999997</v>
      </c>
      <c r="D372" s="1255">
        <f t="shared" ref="D372:Q372" si="108">D19+D84+D118+D126+D136+D172+D202+D215+D234+D244+D273+D285+D307+D312+D316+D323+D331+D338+D364+D371</f>
        <v>283588.58504999999</v>
      </c>
      <c r="E372" s="1255">
        <f t="shared" si="108"/>
        <v>278456.03700000001</v>
      </c>
      <c r="F372" s="1255">
        <f t="shared" si="108"/>
        <v>34785.517</v>
      </c>
      <c r="G372" s="1255">
        <f t="shared" si="108"/>
        <v>1935.2199999999998</v>
      </c>
      <c r="H372" s="1255">
        <f t="shared" si="108"/>
        <v>598765.35904999997</v>
      </c>
      <c r="I372" s="1255">
        <f t="shared" si="108"/>
        <v>283588.58504999999</v>
      </c>
      <c r="J372" s="1255">
        <f t="shared" si="108"/>
        <v>278456.03700000001</v>
      </c>
      <c r="K372" s="1255">
        <f t="shared" si="108"/>
        <v>34785.517</v>
      </c>
      <c r="L372" s="1255">
        <f t="shared" si="108"/>
        <v>1935.2199999999998</v>
      </c>
      <c r="M372" s="1255">
        <f t="shared" si="108"/>
        <v>581940.24200000032</v>
      </c>
      <c r="N372" s="1255">
        <f t="shared" si="108"/>
        <v>269641.77199999994</v>
      </c>
      <c r="O372" s="1255">
        <f t="shared" si="108"/>
        <v>276173.46899999998</v>
      </c>
      <c r="P372" s="1255">
        <f t="shared" si="108"/>
        <v>34189.881000000001</v>
      </c>
      <c r="Q372" s="1255">
        <f t="shared" si="108"/>
        <v>1935.12</v>
      </c>
      <c r="R372" s="1056">
        <f>M372/C372*100</f>
        <v>97.190031655021869</v>
      </c>
      <c r="S372" s="1255">
        <f>S19+S84+S118+S126+S136+S143+S172+S202+S215+S234+S244+S273+S285+S307+S312+S316+S323+S331+S338+S364</f>
        <v>582181</v>
      </c>
      <c r="T372" s="478">
        <f>C372-H372</f>
        <v>0</v>
      </c>
      <c r="U372" s="478">
        <f>D372-I372</f>
        <v>0</v>
      </c>
      <c r="V372" s="478">
        <f>E372-J372</f>
        <v>0</v>
      </c>
    </row>
    <row r="373" spans="1:22" ht="20.25" x14ac:dyDescent="0.3">
      <c r="C373" s="634"/>
      <c r="D373" s="621"/>
      <c r="E373" s="621"/>
      <c r="F373" s="621"/>
      <c r="G373" s="621"/>
      <c r="H373" s="621"/>
      <c r="I373" s="621"/>
      <c r="J373" s="621"/>
      <c r="K373" s="621"/>
      <c r="L373" s="621"/>
      <c r="M373" s="621"/>
      <c r="N373" s="621"/>
      <c r="O373" s="621"/>
      <c r="P373" s="621"/>
      <c r="Q373" s="621"/>
      <c r="R373" s="621"/>
      <c r="S373" s="800"/>
    </row>
    <row r="374" spans="1:22" ht="21" thickBot="1" x14ac:dyDescent="0.35">
      <c r="B374" t="s">
        <v>713</v>
      </c>
      <c r="C374" s="634"/>
      <c r="D374" s="621"/>
      <c r="E374" s="621"/>
      <c r="F374" s="621"/>
      <c r="G374" s="621"/>
      <c r="H374" s="621"/>
      <c r="I374" s="621"/>
      <c r="J374" s="621"/>
      <c r="K374" s="621"/>
      <c r="L374" s="621"/>
      <c r="M374" s="621"/>
      <c r="N374" s="621"/>
      <c r="O374" s="621"/>
      <c r="P374" s="621"/>
      <c r="Q374" s="621"/>
      <c r="R374" s="621"/>
      <c r="S374" s="800"/>
    </row>
    <row r="375" spans="1:22" x14ac:dyDescent="0.25">
      <c r="B375" s="880" t="s">
        <v>710</v>
      </c>
      <c r="C375" s="1388">
        <f>D375+E375+F375+G375</f>
        <v>22625.440000000002</v>
      </c>
      <c r="D375" s="1390"/>
      <c r="E375" s="1389">
        <f>E273</f>
        <v>22625.440000000002</v>
      </c>
      <c r="F375" s="1390"/>
      <c r="G375" s="1391"/>
      <c r="H375" s="1388">
        <f>I375+J375+K375+L375</f>
        <v>22625.440000000002</v>
      </c>
      <c r="I375" s="1390"/>
      <c r="J375" s="1389">
        <f>J273</f>
        <v>22625.440000000002</v>
      </c>
      <c r="K375" s="1389">
        <f>K273</f>
        <v>0</v>
      </c>
      <c r="L375" s="1397">
        <f>L273</f>
        <v>0</v>
      </c>
      <c r="M375" s="1388">
        <f>N375+O375+P375+Q375</f>
        <v>22625.43</v>
      </c>
      <c r="N375" s="1389"/>
      <c r="O375" s="1389">
        <f>O273</f>
        <v>22625.43</v>
      </c>
      <c r="P375" s="1389">
        <f>P273</f>
        <v>0</v>
      </c>
      <c r="Q375" s="1390"/>
      <c r="R375" s="1391"/>
    </row>
    <row r="376" spans="1:22" x14ac:dyDescent="0.25">
      <c r="B376" s="881" t="s">
        <v>711</v>
      </c>
      <c r="C376" s="1392">
        <f>D376+E376+F376+G376</f>
        <v>0</v>
      </c>
      <c r="D376" s="1386"/>
      <c r="E376" s="1386"/>
      <c r="F376" s="1387"/>
      <c r="G376" s="1393"/>
      <c r="H376" s="1392">
        <f>I376+J376+K376+L376</f>
        <v>0</v>
      </c>
      <c r="I376" s="1386"/>
      <c r="J376" s="1386"/>
      <c r="K376" s="1387"/>
      <c r="L376" s="1393"/>
      <c r="M376" s="1392">
        <f>N376+O376+P376+Q376</f>
        <v>0</v>
      </c>
      <c r="N376" s="1386"/>
      <c r="O376" s="1386"/>
      <c r="P376" s="1387"/>
      <c r="Q376" s="1386"/>
      <c r="R376" s="1393"/>
    </row>
    <row r="377" spans="1:22" ht="33.75" customHeight="1" x14ac:dyDescent="0.25">
      <c r="B377" s="1398" t="s">
        <v>712</v>
      </c>
      <c r="C377" s="1400">
        <f>D377+E377+F377+G377</f>
        <v>576139.91904999991</v>
      </c>
      <c r="D377" s="1401">
        <f t="shared" ref="D377:R377" si="109">D372-D375-D376</f>
        <v>283588.58504999999</v>
      </c>
      <c r="E377" s="1401">
        <f>E372-E375-E376</f>
        <v>255830.59700000001</v>
      </c>
      <c r="F377" s="1401">
        <f>F372-F375-F376</f>
        <v>34785.517</v>
      </c>
      <c r="G377" s="1402">
        <f t="shared" si="109"/>
        <v>1935.2199999999998</v>
      </c>
      <c r="H377" s="1400">
        <f>I377+J377+L377</f>
        <v>541354.40204999992</v>
      </c>
      <c r="I377" s="1401">
        <f t="shared" si="109"/>
        <v>283588.58504999999</v>
      </c>
      <c r="J377" s="1401">
        <f t="shared" si="109"/>
        <v>255830.59700000001</v>
      </c>
      <c r="K377" s="1401">
        <f t="shared" si="109"/>
        <v>34785.517</v>
      </c>
      <c r="L377" s="1402">
        <f t="shared" si="109"/>
        <v>1935.2199999999998</v>
      </c>
      <c r="M377" s="1400">
        <f t="shared" si="109"/>
        <v>559314.81200000027</v>
      </c>
      <c r="N377" s="1401">
        <f t="shared" si="109"/>
        <v>269641.77199999994</v>
      </c>
      <c r="O377" s="1401">
        <f t="shared" si="109"/>
        <v>253548.03899999999</v>
      </c>
      <c r="P377" s="1401">
        <f t="shared" si="109"/>
        <v>34189.881000000001</v>
      </c>
      <c r="Q377" s="1401">
        <f t="shared" si="109"/>
        <v>1935.12</v>
      </c>
      <c r="R377" s="1402">
        <f t="shared" si="109"/>
        <v>97.190031655021869</v>
      </c>
    </row>
    <row r="378" spans="1:22" ht="15.75" thickBot="1" x14ac:dyDescent="0.3">
      <c r="B378" s="1399"/>
      <c r="C378" s="1394"/>
      <c r="D378" s="1395"/>
      <c r="E378" s="1395"/>
      <c r="F378" s="1395"/>
      <c r="G378" s="1396"/>
      <c r="H378" s="1394"/>
      <c r="I378" s="1395"/>
      <c r="J378" s="1395"/>
      <c r="K378" s="1395"/>
      <c r="L378" s="1396"/>
      <c r="M378" s="1394"/>
      <c r="N378" s="1395"/>
      <c r="O378" s="1395"/>
      <c r="P378" s="1395"/>
      <c r="Q378" s="1395"/>
      <c r="R378" s="1396"/>
    </row>
  </sheetData>
  <mergeCells count="33">
    <mergeCell ref="A339:R339"/>
    <mergeCell ref="A276:R276"/>
    <mergeCell ref="A286:R286"/>
    <mergeCell ref="A308:R308"/>
    <mergeCell ref="A313:R313"/>
    <mergeCell ref="A317:R317"/>
    <mergeCell ref="A324:R324"/>
    <mergeCell ref="A173:R173"/>
    <mergeCell ref="A203:R203"/>
    <mergeCell ref="A216:R216"/>
    <mergeCell ref="A235:R235"/>
    <mergeCell ref="A332:R332"/>
    <mergeCell ref="A85:R85"/>
    <mergeCell ref="A119:R119"/>
    <mergeCell ref="A127:R127"/>
    <mergeCell ref="A137:R137"/>
    <mergeCell ref="A144:R144"/>
    <mergeCell ref="A369:R369"/>
    <mergeCell ref="A365:R365"/>
    <mergeCell ref="A367:R367"/>
    <mergeCell ref="A1:R1"/>
    <mergeCell ref="A2:R2"/>
    <mergeCell ref="G3:J3"/>
    <mergeCell ref="A5:A7"/>
    <mergeCell ref="C5:L5"/>
    <mergeCell ref="M5:Q5"/>
    <mergeCell ref="R5:R7"/>
    <mergeCell ref="C6:G6"/>
    <mergeCell ref="H6:L6"/>
    <mergeCell ref="N6:Q6"/>
    <mergeCell ref="A245:R245"/>
    <mergeCell ref="A8:R8"/>
    <mergeCell ref="A20:R20"/>
  </mergeCells>
  <pageMargins left="0.7" right="0.7" top="0.75" bottom="0.75" header="0.3" footer="0.3"/>
  <pageSetup paperSize="9" scale="50" orientation="landscape" r:id="rId1"/>
  <rowBreaks count="2" manualBreakCount="2">
    <brk id="31" max="17" man="1"/>
    <brk id="53" max="1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CC"/>
  </sheetPr>
  <dimension ref="A1:T445"/>
  <sheetViews>
    <sheetView view="pageBreakPreview" zoomScale="96" zoomScaleNormal="90" zoomScaleSheetLayoutView="96" workbookViewId="0">
      <pane ySplit="7" topLeftCell="A427" activePane="bottomLeft" state="frozen"/>
      <selection pane="bottomLeft" activeCell="B10" sqref="B10:B13"/>
    </sheetView>
  </sheetViews>
  <sheetFormatPr defaultRowHeight="15" x14ac:dyDescent="0.25"/>
  <cols>
    <col min="1" max="1" width="4.85546875" customWidth="1"/>
    <col min="2" max="2" width="31.140625" customWidth="1"/>
    <col min="3" max="3" width="12.28515625" customWidth="1"/>
    <col min="4" max="4" width="12" bestFit="1" customWidth="1"/>
    <col min="5" max="5" width="12.28515625" customWidth="1"/>
    <col min="6" max="6" width="9.85546875" customWidth="1"/>
    <col min="7" max="7" width="7.5703125" customWidth="1"/>
    <col min="8" max="8" width="13.42578125" customWidth="1"/>
    <col min="9" max="9" width="13.85546875" customWidth="1"/>
    <col min="10" max="10" width="11.85546875" customWidth="1"/>
    <col min="11" max="11" width="9.42578125" bestFit="1" customWidth="1"/>
    <col min="12" max="12" width="7.42578125" customWidth="1"/>
    <col min="13" max="13" width="12" bestFit="1" customWidth="1"/>
    <col min="14" max="14" width="12.5703125" customWidth="1"/>
    <col min="15" max="15" width="10.85546875" customWidth="1"/>
    <col min="16" max="16" width="9.42578125" customWidth="1"/>
    <col min="17" max="17" width="7.42578125" customWidth="1"/>
    <col min="18" max="18" width="10.5703125" customWidth="1"/>
    <col min="19" max="19" width="9.28515625" customWidth="1"/>
  </cols>
  <sheetData>
    <row r="1" spans="1:19" ht="15.75" x14ac:dyDescent="0.25">
      <c r="A1" s="1876" t="s">
        <v>14</v>
      </c>
      <c r="B1" s="1876"/>
      <c r="C1" s="1876"/>
      <c r="D1" s="1876"/>
      <c r="E1" s="1876"/>
      <c r="F1" s="1876"/>
      <c r="G1" s="1876"/>
      <c r="H1" s="1876"/>
      <c r="I1" s="1876"/>
      <c r="J1" s="1876"/>
      <c r="K1" s="1876"/>
      <c r="L1" s="1876"/>
      <c r="M1" s="1876"/>
      <c r="N1" s="1876"/>
      <c r="O1" s="1876"/>
      <c r="P1" s="1876"/>
      <c r="Q1" s="1876"/>
      <c r="R1" s="1876"/>
    </row>
    <row r="2" spans="1:19" ht="15.75" x14ac:dyDescent="0.25">
      <c r="A2" s="1876" t="s">
        <v>15</v>
      </c>
      <c r="B2" s="1876"/>
      <c r="C2" s="1876"/>
      <c r="D2" s="1876"/>
      <c r="E2" s="1876"/>
      <c r="F2" s="1876"/>
      <c r="G2" s="1876"/>
      <c r="H2" s="1876"/>
      <c r="I2" s="1876"/>
      <c r="J2" s="1876"/>
      <c r="K2" s="1876"/>
      <c r="L2" s="1876"/>
      <c r="M2" s="1876"/>
      <c r="N2" s="1876"/>
      <c r="O2" s="1876"/>
      <c r="P2" s="1876"/>
      <c r="Q2" s="1876"/>
      <c r="R2" s="1876"/>
    </row>
    <row r="3" spans="1:19" ht="15.75" x14ac:dyDescent="0.25">
      <c r="A3" s="1322"/>
      <c r="B3" s="1322"/>
      <c r="C3" s="1322"/>
      <c r="D3" s="1322"/>
      <c r="E3" s="1322"/>
      <c r="F3" s="1322"/>
      <c r="G3" s="1876" t="s">
        <v>696</v>
      </c>
      <c r="H3" s="1877"/>
      <c r="I3" s="1877"/>
      <c r="J3" s="1877"/>
      <c r="K3" s="1322"/>
      <c r="L3" s="1322"/>
      <c r="M3" s="1322"/>
      <c r="N3" s="1322"/>
      <c r="O3" s="1322"/>
      <c r="P3" s="1322"/>
      <c r="Q3" s="1322"/>
      <c r="R3" s="1322"/>
    </row>
    <row r="4" spans="1:19" ht="15.75" thickBot="1" x14ac:dyDescent="0.3"/>
    <row r="5" spans="1:19" ht="15.75" thickBot="1" x14ac:dyDescent="0.3">
      <c r="A5" s="1878" t="s">
        <v>0</v>
      </c>
      <c r="B5" s="296" t="s">
        <v>1</v>
      </c>
      <c r="C5" s="1880" t="s">
        <v>4</v>
      </c>
      <c r="D5" s="1880"/>
      <c r="E5" s="1880"/>
      <c r="F5" s="1880"/>
      <c r="G5" s="1880"/>
      <c r="H5" s="1880"/>
      <c r="I5" s="1880"/>
      <c r="J5" s="1880"/>
      <c r="K5" s="1880"/>
      <c r="L5" s="1880"/>
      <c r="M5" s="1881" t="s">
        <v>5</v>
      </c>
      <c r="N5" s="1880"/>
      <c r="O5" s="1880"/>
      <c r="P5" s="1880"/>
      <c r="Q5" s="1880"/>
      <c r="R5" s="1882" t="s">
        <v>13</v>
      </c>
    </row>
    <row r="6" spans="1:19" ht="15.75" thickBot="1" x14ac:dyDescent="0.3">
      <c r="A6" s="1879"/>
      <c r="B6" s="1" t="s">
        <v>2</v>
      </c>
      <c r="C6" s="1884" t="s">
        <v>6</v>
      </c>
      <c r="D6" s="1885"/>
      <c r="E6" s="1885"/>
      <c r="F6" s="1885"/>
      <c r="G6" s="1886"/>
      <c r="H6" s="1884" t="s">
        <v>7</v>
      </c>
      <c r="I6" s="1885"/>
      <c r="J6" s="1885"/>
      <c r="K6" s="1885"/>
      <c r="L6" s="1881"/>
      <c r="M6" s="88"/>
      <c r="N6" s="1880" t="s">
        <v>9</v>
      </c>
      <c r="O6" s="1880"/>
      <c r="P6" s="1880"/>
      <c r="Q6" s="1880"/>
      <c r="R6" s="1883"/>
    </row>
    <row r="7" spans="1:19" ht="15.75" thickBot="1" x14ac:dyDescent="0.3">
      <c r="A7" s="1879"/>
      <c r="B7" s="1" t="s">
        <v>3</v>
      </c>
      <c r="C7" s="256" t="s">
        <v>8</v>
      </c>
      <c r="D7" s="293" t="s">
        <v>10</v>
      </c>
      <c r="E7" s="293" t="s">
        <v>11</v>
      </c>
      <c r="F7" s="1323" t="s">
        <v>12</v>
      </c>
      <c r="G7" s="295" t="s">
        <v>226</v>
      </c>
      <c r="H7" s="295" t="s">
        <v>8</v>
      </c>
      <c r="I7" s="293" t="s">
        <v>10</v>
      </c>
      <c r="J7" s="293" t="s">
        <v>11</v>
      </c>
      <c r="K7" s="296" t="s">
        <v>12</v>
      </c>
      <c r="L7" s="1324" t="s">
        <v>226</v>
      </c>
      <c r="M7" s="295" t="s">
        <v>8</v>
      </c>
      <c r="N7" s="293" t="s">
        <v>10</v>
      </c>
      <c r="O7" s="293" t="s">
        <v>11</v>
      </c>
      <c r="P7" s="296" t="s">
        <v>12</v>
      </c>
      <c r="Q7" s="298" t="s">
        <v>226</v>
      </c>
      <c r="R7" s="1883"/>
    </row>
    <row r="8" spans="1:19" ht="19.5" thickBot="1" x14ac:dyDescent="0.3">
      <c r="A8" s="1863" t="s">
        <v>450</v>
      </c>
      <c r="B8" s="1864"/>
      <c r="C8" s="1864"/>
      <c r="D8" s="1864"/>
      <c r="E8" s="1864"/>
      <c r="F8" s="1864"/>
      <c r="G8" s="1864"/>
      <c r="H8" s="1864"/>
      <c r="I8" s="1864"/>
      <c r="J8" s="1864"/>
      <c r="K8" s="1864"/>
      <c r="L8" s="1864"/>
      <c r="M8" s="1864"/>
      <c r="N8" s="1864"/>
      <c r="O8" s="1864"/>
      <c r="P8" s="1864"/>
      <c r="Q8" s="1864"/>
      <c r="R8" s="1865"/>
      <c r="S8" s="1293"/>
    </row>
    <row r="9" spans="1:19" ht="36.75" x14ac:dyDescent="0.25">
      <c r="A9" s="1898">
        <v>1</v>
      </c>
      <c r="B9" s="885" t="s">
        <v>426</v>
      </c>
      <c r="C9" s="1325">
        <f>SUM(C11:C13)</f>
        <v>3446</v>
      </c>
      <c r="D9" s="1326">
        <f>SUM(D11:D13)</f>
        <v>3776.1</v>
      </c>
      <c r="E9" s="1326">
        <f>E10+E11+E12+E13</f>
        <v>0</v>
      </c>
      <c r="F9" s="1326">
        <f>F10+F11+F12+F13</f>
        <v>0</v>
      </c>
      <c r="G9" s="1327">
        <v>0</v>
      </c>
      <c r="H9" s="1328">
        <f>SUM(H11:H13)</f>
        <v>3446</v>
      </c>
      <c r="I9" s="1326">
        <f>SUM(I11:I13)</f>
        <v>3776.1</v>
      </c>
      <c r="J9" s="1326">
        <f>J10+J11+J12+J13</f>
        <v>0</v>
      </c>
      <c r="K9" s="1326">
        <f>K10+K11+K12+K13</f>
        <v>0</v>
      </c>
      <c r="L9" s="1329">
        <v>0</v>
      </c>
      <c r="M9" s="1325">
        <f>SUM(M11:M13)</f>
        <v>3702.9</v>
      </c>
      <c r="N9" s="1326">
        <f>SUM(N11:N13)</f>
        <v>3702.9</v>
      </c>
      <c r="O9" s="1326">
        <f>O10+O11+O12+O13</f>
        <v>0</v>
      </c>
      <c r="P9" s="1326">
        <f>P10+P11+P12+P13</f>
        <v>0</v>
      </c>
      <c r="Q9" s="1327">
        <v>0</v>
      </c>
      <c r="R9" s="880"/>
      <c r="S9" s="800" t="s">
        <v>364</v>
      </c>
    </row>
    <row r="10" spans="1:19" x14ac:dyDescent="0.25">
      <c r="A10" s="1899"/>
      <c r="B10" s="886" t="s">
        <v>157</v>
      </c>
      <c r="C10" s="1057">
        <f>D10+E10+F10</f>
        <v>0</v>
      </c>
      <c r="D10" s="794">
        <v>0</v>
      </c>
      <c r="E10" s="794"/>
      <c r="F10" s="794"/>
      <c r="G10" s="1071"/>
      <c r="H10" s="1058">
        <f>I10+J10+K10</f>
        <v>0</v>
      </c>
      <c r="I10" s="794">
        <v>0</v>
      </c>
      <c r="J10" s="794"/>
      <c r="K10" s="794"/>
      <c r="L10" s="1072"/>
      <c r="M10" s="1057">
        <f t="shared" ref="M10:M18" si="0">N10+O10+P10</f>
        <v>0</v>
      </c>
      <c r="N10" s="794">
        <v>0</v>
      </c>
      <c r="O10" s="794"/>
      <c r="P10" s="794"/>
      <c r="Q10" s="1071"/>
      <c r="R10" s="801"/>
      <c r="S10" s="800"/>
    </row>
    <row r="11" spans="1:19" x14ac:dyDescent="0.25">
      <c r="A11" s="1899"/>
      <c r="B11" s="886" t="s">
        <v>158</v>
      </c>
      <c r="C11" s="1057">
        <v>250</v>
      </c>
      <c r="D11" s="794">
        <v>0</v>
      </c>
      <c r="E11" s="794">
        <v>0</v>
      </c>
      <c r="F11" s="794">
        <v>0</v>
      </c>
      <c r="G11" s="1071">
        <v>0</v>
      </c>
      <c r="H11" s="1058">
        <v>250</v>
      </c>
      <c r="I11" s="794">
        <v>0</v>
      </c>
      <c r="J11" s="794">
        <v>0</v>
      </c>
      <c r="K11" s="794">
        <v>0</v>
      </c>
      <c r="L11" s="1072">
        <v>0</v>
      </c>
      <c r="M11" s="1057">
        <f t="shared" si="0"/>
        <v>0</v>
      </c>
      <c r="N11" s="794">
        <v>0</v>
      </c>
      <c r="O11" s="794">
        <v>0</v>
      </c>
      <c r="P11" s="794">
        <v>0</v>
      </c>
      <c r="Q11" s="1073">
        <v>0</v>
      </c>
      <c r="R11" s="802"/>
      <c r="S11" s="800"/>
    </row>
    <row r="12" spans="1:19" x14ac:dyDescent="0.25">
      <c r="A12" s="1899"/>
      <c r="B12" s="886" t="s">
        <v>159</v>
      </c>
      <c r="C12" s="1057">
        <v>2650</v>
      </c>
      <c r="D12" s="794">
        <v>3483.7</v>
      </c>
      <c r="E12" s="794">
        <v>0</v>
      </c>
      <c r="F12" s="794">
        <v>0</v>
      </c>
      <c r="G12" s="1071">
        <v>0</v>
      </c>
      <c r="H12" s="1058">
        <v>2650</v>
      </c>
      <c r="I12" s="794">
        <v>3483.7</v>
      </c>
      <c r="J12" s="794">
        <v>0</v>
      </c>
      <c r="K12" s="794">
        <v>0</v>
      </c>
      <c r="L12" s="1072">
        <v>0</v>
      </c>
      <c r="M12" s="1057">
        <f>SUM(N12:Q12)</f>
        <v>3410.82</v>
      </c>
      <c r="N12" s="794">
        <v>3410.82</v>
      </c>
      <c r="O12" s="794">
        <v>0</v>
      </c>
      <c r="P12" s="794">
        <v>0</v>
      </c>
      <c r="Q12" s="1071">
        <v>0</v>
      </c>
      <c r="R12" s="801"/>
      <c r="S12" s="800"/>
    </row>
    <row r="13" spans="1:19" x14ac:dyDescent="0.25">
      <c r="A13" s="1900"/>
      <c r="B13" s="886" t="s">
        <v>160</v>
      </c>
      <c r="C13" s="1057">
        <v>546</v>
      </c>
      <c r="D13" s="794">
        <v>292.39999999999998</v>
      </c>
      <c r="E13" s="794">
        <v>0</v>
      </c>
      <c r="F13" s="794">
        <v>0</v>
      </c>
      <c r="G13" s="1071">
        <v>0</v>
      </c>
      <c r="H13" s="1058">
        <v>546</v>
      </c>
      <c r="I13" s="794">
        <v>292.39999999999998</v>
      </c>
      <c r="J13" s="794">
        <v>0</v>
      </c>
      <c r="K13" s="794">
        <v>0</v>
      </c>
      <c r="L13" s="1072">
        <v>0</v>
      </c>
      <c r="M13" s="1057">
        <f t="shared" si="0"/>
        <v>292.08</v>
      </c>
      <c r="N13" s="794">
        <v>292.08</v>
      </c>
      <c r="O13" s="794">
        <v>0</v>
      </c>
      <c r="P13" s="794">
        <v>0</v>
      </c>
      <c r="Q13" s="1074">
        <v>0</v>
      </c>
      <c r="R13" s="801"/>
      <c r="S13" s="800"/>
    </row>
    <row r="14" spans="1:19" ht="24.75" x14ac:dyDescent="0.25">
      <c r="A14" s="61">
        <v>2</v>
      </c>
      <c r="B14" s="887" t="s">
        <v>198</v>
      </c>
      <c r="C14" s="1059">
        <f>SUM(C15:C18)</f>
        <v>0</v>
      </c>
      <c r="D14" s="795">
        <f>SUM(D15:D18)</f>
        <v>27.6</v>
      </c>
      <c r="E14" s="795">
        <f>E15+E16+E17+E18</f>
        <v>0</v>
      </c>
      <c r="F14" s="795">
        <f>F15+F16+F17+F18</f>
        <v>0</v>
      </c>
      <c r="G14" s="1060">
        <v>0</v>
      </c>
      <c r="H14" s="1061">
        <f>SUM(H15:H18)</f>
        <v>0</v>
      </c>
      <c r="I14" s="795">
        <f>SUM(I15:I18)</f>
        <v>27.6</v>
      </c>
      <c r="J14" s="795">
        <f>J15+J16+J17+J18</f>
        <v>0</v>
      </c>
      <c r="K14" s="795">
        <f>K15+K16+K17+K18</f>
        <v>0</v>
      </c>
      <c r="L14" s="1062">
        <v>0</v>
      </c>
      <c r="M14" s="1059">
        <f>SUM(M15:M18)</f>
        <v>27.6</v>
      </c>
      <c r="N14" s="795">
        <f>SUM(N15:N18)</f>
        <v>27.6</v>
      </c>
      <c r="O14" s="795">
        <f>O15+O16+O17+O18</f>
        <v>0</v>
      </c>
      <c r="P14" s="1063">
        <f>P15+P16+P17+P18</f>
        <v>0</v>
      </c>
      <c r="Q14" s="1063">
        <v>0</v>
      </c>
      <c r="R14" s="881"/>
      <c r="S14" s="800"/>
    </row>
    <row r="15" spans="1:19" x14ac:dyDescent="0.25">
      <c r="A15" s="61"/>
      <c r="B15" s="886" t="s">
        <v>197</v>
      </c>
      <c r="C15" s="1057">
        <v>0</v>
      </c>
      <c r="D15" s="794">
        <v>0</v>
      </c>
      <c r="E15" s="794">
        <v>0</v>
      </c>
      <c r="F15" s="794">
        <v>0</v>
      </c>
      <c r="G15" s="1071">
        <v>0</v>
      </c>
      <c r="H15" s="1058">
        <v>0</v>
      </c>
      <c r="I15" s="794">
        <v>0</v>
      </c>
      <c r="J15" s="794">
        <v>0</v>
      </c>
      <c r="K15" s="794">
        <v>0</v>
      </c>
      <c r="L15" s="1072">
        <v>0</v>
      </c>
      <c r="M15" s="1057">
        <f t="shared" si="0"/>
        <v>0</v>
      </c>
      <c r="N15" s="794">
        <v>0</v>
      </c>
      <c r="O15" s="794">
        <v>0</v>
      </c>
      <c r="P15" s="1074">
        <v>0</v>
      </c>
      <c r="Q15" s="1074">
        <v>0</v>
      </c>
      <c r="R15" s="801"/>
      <c r="S15" s="800"/>
    </row>
    <row r="16" spans="1:19" ht="24.75" x14ac:dyDescent="0.25">
      <c r="A16" s="61"/>
      <c r="B16" s="886" t="s">
        <v>296</v>
      </c>
      <c r="C16" s="1057">
        <v>0</v>
      </c>
      <c r="D16" s="794">
        <v>0</v>
      </c>
      <c r="E16" s="794">
        <v>0</v>
      </c>
      <c r="F16" s="794">
        <v>0</v>
      </c>
      <c r="G16" s="1071">
        <v>0</v>
      </c>
      <c r="H16" s="1058">
        <v>0</v>
      </c>
      <c r="I16" s="794">
        <v>0</v>
      </c>
      <c r="J16" s="794">
        <v>0</v>
      </c>
      <c r="K16" s="794">
        <v>0</v>
      </c>
      <c r="L16" s="1072">
        <v>0</v>
      </c>
      <c r="M16" s="1057">
        <f t="shared" si="0"/>
        <v>0</v>
      </c>
      <c r="N16" s="794">
        <v>0</v>
      </c>
      <c r="O16" s="794">
        <v>0</v>
      </c>
      <c r="P16" s="1074">
        <v>0</v>
      </c>
      <c r="Q16" s="1074">
        <v>0</v>
      </c>
      <c r="R16" s="801"/>
      <c r="S16" s="800"/>
    </row>
    <row r="17" spans="1:19" ht="24.75" x14ac:dyDescent="0.25">
      <c r="A17" s="61"/>
      <c r="B17" s="886" t="s">
        <v>297</v>
      </c>
      <c r="C17" s="1057">
        <v>0</v>
      </c>
      <c r="D17" s="794">
        <v>0</v>
      </c>
      <c r="E17" s="794">
        <v>0</v>
      </c>
      <c r="F17" s="794">
        <v>0</v>
      </c>
      <c r="G17" s="1074">
        <v>0</v>
      </c>
      <c r="H17" s="1058">
        <v>0</v>
      </c>
      <c r="I17" s="794">
        <v>0</v>
      </c>
      <c r="J17" s="794">
        <v>0</v>
      </c>
      <c r="K17" s="794">
        <v>0</v>
      </c>
      <c r="L17" s="1072">
        <v>0</v>
      </c>
      <c r="M17" s="1057">
        <f t="shared" si="0"/>
        <v>0</v>
      </c>
      <c r="N17" s="794">
        <v>0</v>
      </c>
      <c r="O17" s="794">
        <v>0</v>
      </c>
      <c r="P17" s="1074">
        <v>0</v>
      </c>
      <c r="Q17" s="1074">
        <v>0</v>
      </c>
      <c r="R17" s="801"/>
      <c r="S17" s="800"/>
    </row>
    <row r="18" spans="1:19" ht="24.75" x14ac:dyDescent="0.25">
      <c r="A18" s="61"/>
      <c r="B18" s="54" t="s">
        <v>298</v>
      </c>
      <c r="C18" s="1064">
        <v>0</v>
      </c>
      <c r="D18" s="1065">
        <v>27.6</v>
      </c>
      <c r="E18" s="794">
        <v>0</v>
      </c>
      <c r="F18" s="1074">
        <v>0</v>
      </c>
      <c r="G18" s="1074">
        <v>0</v>
      </c>
      <c r="H18" s="1058">
        <v>0</v>
      </c>
      <c r="I18" s="1065">
        <v>27.6</v>
      </c>
      <c r="J18" s="794">
        <v>0</v>
      </c>
      <c r="K18" s="794">
        <v>0</v>
      </c>
      <c r="L18" s="1075">
        <v>0</v>
      </c>
      <c r="M18" s="1057">
        <f t="shared" si="0"/>
        <v>27.6</v>
      </c>
      <c r="N18" s="794">
        <v>27.6</v>
      </c>
      <c r="O18" s="794">
        <v>0</v>
      </c>
      <c r="P18" s="794">
        <v>0</v>
      </c>
      <c r="Q18" s="1074">
        <v>0</v>
      </c>
      <c r="R18" s="882"/>
      <c r="S18" s="800"/>
    </row>
    <row r="19" spans="1:19" ht="36.75" x14ac:dyDescent="0.25">
      <c r="A19" s="803">
        <v>3</v>
      </c>
      <c r="B19" s="888" t="s">
        <v>427</v>
      </c>
      <c r="C19" s="1066">
        <v>0</v>
      </c>
      <c r="D19" s="1067">
        <v>0</v>
      </c>
      <c r="E19" s="795">
        <v>0</v>
      </c>
      <c r="F19" s="795">
        <v>0</v>
      </c>
      <c r="G19" s="1063">
        <v>0</v>
      </c>
      <c r="H19" s="1061">
        <v>0</v>
      </c>
      <c r="I19" s="1067">
        <v>0</v>
      </c>
      <c r="J19" s="795">
        <v>0</v>
      </c>
      <c r="K19" s="795">
        <v>0</v>
      </c>
      <c r="L19" s="1076">
        <v>0</v>
      </c>
      <c r="M19" s="1059">
        <v>0</v>
      </c>
      <c r="N19" s="795">
        <v>0</v>
      </c>
      <c r="O19" s="795">
        <v>0</v>
      </c>
      <c r="P19" s="795">
        <v>0</v>
      </c>
      <c r="Q19" s="1077">
        <v>0</v>
      </c>
      <c r="R19" s="883"/>
      <c r="S19" s="800"/>
    </row>
    <row r="20" spans="1:19" ht="16.5" thickBot="1" x14ac:dyDescent="0.3">
      <c r="A20" s="641"/>
      <c r="B20" s="889" t="s">
        <v>131</v>
      </c>
      <c r="C20" s="1068">
        <f>SUM(D20:G20)</f>
        <v>3803.7</v>
      </c>
      <c r="D20" s="1069">
        <f>D9+D14+D19</f>
        <v>3803.7</v>
      </c>
      <c r="E20" s="1069">
        <f>E9+E14+E19</f>
        <v>0</v>
      </c>
      <c r="F20" s="1069">
        <f>F9+F14+F19</f>
        <v>0</v>
      </c>
      <c r="G20" s="1078">
        <f>G9+G14+G19</f>
        <v>0</v>
      </c>
      <c r="H20" s="1070">
        <f>SUM(I20:L20)</f>
        <v>3803.7</v>
      </c>
      <c r="I20" s="1069">
        <f>I9+I14+I19</f>
        <v>3803.7</v>
      </c>
      <c r="J20" s="1069">
        <f>J9+J14+J19</f>
        <v>0</v>
      </c>
      <c r="K20" s="1069">
        <f>K9+K14+K19</f>
        <v>0</v>
      </c>
      <c r="L20" s="1079">
        <f>L9+L14+L19</f>
        <v>0</v>
      </c>
      <c r="M20" s="1068">
        <f>SUM(N20:P20)</f>
        <v>3730.5</v>
      </c>
      <c r="N20" s="1069">
        <f>N9+N14+N19</f>
        <v>3730.5</v>
      </c>
      <c r="O20" s="1069">
        <f>O9+O14+O19</f>
        <v>0</v>
      </c>
      <c r="P20" s="1069">
        <f>P9+P14+P19</f>
        <v>0</v>
      </c>
      <c r="Q20" s="1080">
        <f>Q9+Q14+Q19</f>
        <v>0</v>
      </c>
      <c r="R20" s="884">
        <f>M20/C20*100</f>
        <v>98.075558009306732</v>
      </c>
      <c r="S20" s="800"/>
    </row>
    <row r="21" spans="1:19" ht="19.5" thickBot="1" x14ac:dyDescent="0.3">
      <c r="A21" s="1863" t="s">
        <v>341</v>
      </c>
      <c r="B21" s="1864"/>
      <c r="C21" s="1901"/>
      <c r="D21" s="1901"/>
      <c r="E21" s="1901"/>
      <c r="F21" s="1901"/>
      <c r="G21" s="1901"/>
      <c r="H21" s="1864"/>
      <c r="I21" s="1864"/>
      <c r="J21" s="1864"/>
      <c r="K21" s="1864"/>
      <c r="L21" s="1864"/>
      <c r="M21" s="1864"/>
      <c r="N21" s="1864"/>
      <c r="O21" s="1864"/>
      <c r="P21" s="1864"/>
      <c r="Q21" s="1864"/>
      <c r="R21" s="1902"/>
      <c r="S21" s="1293"/>
    </row>
    <row r="22" spans="1:19" ht="36" x14ac:dyDescent="0.25">
      <c r="A22" s="890"/>
      <c r="B22" s="891" t="s">
        <v>71</v>
      </c>
      <c r="C22" s="1081">
        <f>SUM(D22:G22)</f>
        <v>380.8</v>
      </c>
      <c r="D22" s="751">
        <f>D23+D26+D52</f>
        <v>380.8</v>
      </c>
      <c r="E22" s="1082">
        <f>E23+E26+E52</f>
        <v>0</v>
      </c>
      <c r="F22" s="461">
        <f>F23+F26+F52</f>
        <v>0</v>
      </c>
      <c r="G22" s="1083">
        <f>G23+G26+G52</f>
        <v>0</v>
      </c>
      <c r="H22" s="1084">
        <f>SUM(I22:L22)</f>
        <v>380.8</v>
      </c>
      <c r="I22" s="1085">
        <f>I23+I26+I52</f>
        <v>380.8</v>
      </c>
      <c r="J22" s="1086">
        <f>J23+J26+J52</f>
        <v>0</v>
      </c>
      <c r="K22" s="1086">
        <f>K23+K26+K52</f>
        <v>0</v>
      </c>
      <c r="L22" s="1087">
        <f>L23+L26+L52</f>
        <v>0</v>
      </c>
      <c r="M22" s="1001">
        <f>SUM(N22:Q22)</f>
        <v>380.7</v>
      </c>
      <c r="N22" s="1086">
        <f>N23+N26+N52</f>
        <v>380.7</v>
      </c>
      <c r="O22" s="1086">
        <f>O23+O26+O52</f>
        <v>0</v>
      </c>
      <c r="P22" s="1086">
        <f>P23+P26+P52</f>
        <v>0</v>
      </c>
      <c r="Q22" s="1088">
        <f>Q23+Q26+Q52</f>
        <v>0</v>
      </c>
      <c r="R22" s="301">
        <f>M22/C22*100</f>
        <v>99.973739495798313</v>
      </c>
      <c r="S22" s="800" t="s">
        <v>364</v>
      </c>
    </row>
    <row r="23" spans="1:19" ht="48" x14ac:dyDescent="0.25">
      <c r="A23" s="804"/>
      <c r="B23" s="892" t="s">
        <v>550</v>
      </c>
      <c r="C23" s="1089">
        <f>SUM(D23:G23)</f>
        <v>0</v>
      </c>
      <c r="D23" s="1090">
        <f>SUM(D24:D25)</f>
        <v>0</v>
      </c>
      <c r="E23" s="1090">
        <f>SUM(E24:E25)</f>
        <v>0</v>
      </c>
      <c r="F23" s="1090">
        <f>SUM(F24:F25)</f>
        <v>0</v>
      </c>
      <c r="G23" s="1091">
        <f>SUM(G24:G25)</f>
        <v>0</v>
      </c>
      <c r="H23" s="1092">
        <f>SUM(I23:L23)</f>
        <v>0</v>
      </c>
      <c r="I23" s="1090">
        <f>SUM(I24:I25)</f>
        <v>0</v>
      </c>
      <c r="J23" s="1090">
        <f>SUM(J24:J25)</f>
        <v>0</v>
      </c>
      <c r="K23" s="1090">
        <f>SUM(K24:K25)</f>
        <v>0</v>
      </c>
      <c r="L23" s="1093">
        <f>SUM(L24:L25)</f>
        <v>0</v>
      </c>
      <c r="M23" s="1092">
        <f>SUM(N23:Q23)</f>
        <v>0</v>
      </c>
      <c r="N23" s="1090">
        <f>SUM(N24:N25)</f>
        <v>0</v>
      </c>
      <c r="O23" s="1090">
        <f>SUM(O24:O25)</f>
        <v>0</v>
      </c>
      <c r="P23" s="1090">
        <f>SUM(P24:P25)</f>
        <v>0</v>
      </c>
      <c r="Q23" s="1094">
        <f>SUM(Q24:Q25)</f>
        <v>0</v>
      </c>
      <c r="R23" s="805" t="e">
        <f>M23/C23*100</f>
        <v>#DIV/0!</v>
      </c>
      <c r="S23" s="800"/>
    </row>
    <row r="24" spans="1:19" ht="24" x14ac:dyDescent="0.25">
      <c r="A24" s="806" t="s">
        <v>26</v>
      </c>
      <c r="B24" s="246" t="s">
        <v>32</v>
      </c>
      <c r="C24" s="1095">
        <v>0</v>
      </c>
      <c r="D24" s="276">
        <v>0</v>
      </c>
      <c r="E24" s="276">
        <v>0</v>
      </c>
      <c r="F24" s="276">
        <v>0</v>
      </c>
      <c r="G24" s="605">
        <v>0</v>
      </c>
      <c r="H24" s="604">
        <v>0</v>
      </c>
      <c r="I24" s="276">
        <v>0</v>
      </c>
      <c r="J24" s="276">
        <v>0</v>
      </c>
      <c r="K24" s="276">
        <v>0</v>
      </c>
      <c r="L24" s="1096">
        <v>0</v>
      </c>
      <c r="M24" s="604">
        <v>0</v>
      </c>
      <c r="N24" s="276">
        <v>0</v>
      </c>
      <c r="O24" s="276">
        <v>0</v>
      </c>
      <c r="P24" s="276">
        <v>0</v>
      </c>
      <c r="Q24" s="934">
        <v>0</v>
      </c>
      <c r="R24" s="807"/>
      <c r="S24" s="800"/>
    </row>
    <row r="25" spans="1:19" ht="24" x14ac:dyDescent="0.25">
      <c r="A25" s="806" t="s">
        <v>27</v>
      </c>
      <c r="B25" s="246" t="s">
        <v>551</v>
      </c>
      <c r="C25" s="1095">
        <v>280</v>
      </c>
      <c r="D25" s="276">
        <v>0</v>
      </c>
      <c r="E25" s="276">
        <v>0</v>
      </c>
      <c r="F25" s="276">
        <v>0</v>
      </c>
      <c r="G25" s="605">
        <v>0</v>
      </c>
      <c r="H25" s="604">
        <f>I25+J25+K25</f>
        <v>0</v>
      </c>
      <c r="I25" s="276">
        <v>0</v>
      </c>
      <c r="J25" s="276">
        <v>0</v>
      </c>
      <c r="K25" s="276">
        <v>0</v>
      </c>
      <c r="L25" s="1096">
        <v>0</v>
      </c>
      <c r="M25" s="604">
        <f>N25</f>
        <v>0</v>
      </c>
      <c r="N25" s="276">
        <v>0</v>
      </c>
      <c r="O25" s="276">
        <v>0</v>
      </c>
      <c r="P25" s="276">
        <v>0</v>
      </c>
      <c r="Q25" s="934">
        <v>0</v>
      </c>
      <c r="R25" s="807"/>
      <c r="S25" s="800"/>
    </row>
    <row r="26" spans="1:19" ht="60" x14ac:dyDescent="0.25">
      <c r="A26" s="672"/>
      <c r="B26" s="893" t="s">
        <v>552</v>
      </c>
      <c r="C26" s="1089">
        <f>SUM(D26:G26)</f>
        <v>355.8</v>
      </c>
      <c r="D26" s="1090">
        <f>SUM(D27)</f>
        <v>355.8</v>
      </c>
      <c r="E26" s="1090">
        <f>SUM(E27)</f>
        <v>0</v>
      </c>
      <c r="F26" s="1090">
        <f>SUM(F27)</f>
        <v>0</v>
      </c>
      <c r="G26" s="1142">
        <f>SUM(G27)</f>
        <v>0</v>
      </c>
      <c r="H26" s="1092">
        <f>SUM(I26:L26)</f>
        <v>355.8</v>
      </c>
      <c r="I26" s="1090">
        <f>SUM(I27)</f>
        <v>355.8</v>
      </c>
      <c r="J26" s="1090">
        <f>SUM(J27)</f>
        <v>0</v>
      </c>
      <c r="K26" s="1090">
        <f>SUM(K27)</f>
        <v>0</v>
      </c>
      <c r="L26" s="1094">
        <f>SUM(L27)</f>
        <v>0</v>
      </c>
      <c r="M26" s="1092">
        <f>SUM(N26:Q26)</f>
        <v>355.7</v>
      </c>
      <c r="N26" s="1090">
        <f>SUM(N27)</f>
        <v>355.7</v>
      </c>
      <c r="O26" s="1090">
        <f>SUM(O27)</f>
        <v>0</v>
      </c>
      <c r="P26" s="1090">
        <f>SUM(P27)</f>
        <v>0</v>
      </c>
      <c r="Q26" s="1094">
        <f>SUM(Q27)</f>
        <v>0</v>
      </c>
      <c r="R26" s="675"/>
      <c r="S26" s="800"/>
    </row>
    <row r="27" spans="1:19" ht="24" x14ac:dyDescent="0.25">
      <c r="A27" s="808" t="s">
        <v>34</v>
      </c>
      <c r="B27" s="964" t="s">
        <v>553</v>
      </c>
      <c r="C27" s="1101">
        <f>SUM(D27:G27)</f>
        <v>355.8</v>
      </c>
      <c r="D27" s="799">
        <v>355.8</v>
      </c>
      <c r="E27" s="799">
        <f>E28+E34+E39+E46</f>
        <v>0</v>
      </c>
      <c r="F27" s="799">
        <f>F28+F34+F39+F46</f>
        <v>0</v>
      </c>
      <c r="G27" s="1100">
        <f>G28+G34+G39+G46</f>
        <v>0</v>
      </c>
      <c r="H27" s="924">
        <f>SUM(I27:L27)</f>
        <v>355.8</v>
      </c>
      <c r="I27" s="799">
        <v>355.8</v>
      </c>
      <c r="J27" s="799">
        <f>J28+J34+J39+J46</f>
        <v>0</v>
      </c>
      <c r="K27" s="799">
        <f>K28+K34+K39+K46</f>
        <v>0</v>
      </c>
      <c r="L27" s="933">
        <f>L28+L34+L39+L46</f>
        <v>0</v>
      </c>
      <c r="M27" s="924">
        <f>SUM(N27:Q27)</f>
        <v>355.7</v>
      </c>
      <c r="N27" s="799">
        <f>N28+N34+N39+N46</f>
        <v>355.7</v>
      </c>
      <c r="O27" s="799">
        <f>O28+O34+O39+O46</f>
        <v>0</v>
      </c>
      <c r="P27" s="799">
        <f>P28+P34+P39+P46</f>
        <v>0</v>
      </c>
      <c r="Q27" s="933">
        <f>Q28+Q34+Q39+Q46</f>
        <v>0</v>
      </c>
      <c r="R27" s="812"/>
      <c r="S27" s="800"/>
    </row>
    <row r="28" spans="1:19" ht="48" x14ac:dyDescent="0.25">
      <c r="A28" s="808" t="s">
        <v>397</v>
      </c>
      <c r="B28" s="964" t="s">
        <v>554</v>
      </c>
      <c r="C28" s="1314">
        <f>SUM(D28:G28)</f>
        <v>224.5</v>
      </c>
      <c r="D28" s="798">
        <f>SUM(D29:D33)</f>
        <v>224.5</v>
      </c>
      <c r="E28" s="798">
        <f>SUM(E29:E33)</f>
        <v>0</v>
      </c>
      <c r="F28" s="798">
        <f>SUM(F29:F33)</f>
        <v>0</v>
      </c>
      <c r="G28" s="1331">
        <f>SUM(G29:G33)</f>
        <v>0</v>
      </c>
      <c r="H28" s="923">
        <f>SUM(I28:L28)</f>
        <v>225.4</v>
      </c>
      <c r="I28" s="798">
        <f>SUM(I29:I33)</f>
        <v>225.4</v>
      </c>
      <c r="J28" s="798">
        <f>SUM(J29:J33)</f>
        <v>0</v>
      </c>
      <c r="K28" s="798">
        <f>SUM(K29:K33)</f>
        <v>0</v>
      </c>
      <c r="L28" s="932">
        <f>SUM(L29:L33)</f>
        <v>0</v>
      </c>
      <c r="M28" s="923">
        <f>SUM(N28:Q28)</f>
        <v>225.3</v>
      </c>
      <c r="N28" s="1332">
        <f>SUM(N29:N33)</f>
        <v>225.3</v>
      </c>
      <c r="O28" s="798">
        <f>SUM(O29:O33)</f>
        <v>0</v>
      </c>
      <c r="P28" s="798">
        <f>SUM(P29:P33)</f>
        <v>0</v>
      </c>
      <c r="Q28" s="932">
        <f>SUM(Q29:Q33)</f>
        <v>0</v>
      </c>
      <c r="R28" s="906"/>
      <c r="S28" s="800"/>
    </row>
    <row r="29" spans="1:19" ht="54" customHeight="1" x14ac:dyDescent="0.25">
      <c r="A29" s="808"/>
      <c r="B29" s="894" t="s">
        <v>20</v>
      </c>
      <c r="C29" s="1101">
        <f t="shared" ref="C29:C38" si="1">D29</f>
        <v>85.6</v>
      </c>
      <c r="D29" s="799">
        <v>85.6</v>
      </c>
      <c r="E29" s="799">
        <v>0</v>
      </c>
      <c r="F29" s="799">
        <v>0</v>
      </c>
      <c r="G29" s="1100">
        <v>0</v>
      </c>
      <c r="H29" s="924">
        <f>I29</f>
        <v>85.6</v>
      </c>
      <c r="I29" s="799">
        <v>85.6</v>
      </c>
      <c r="J29" s="799">
        <v>0</v>
      </c>
      <c r="K29" s="799">
        <v>0</v>
      </c>
      <c r="L29" s="933">
        <v>0</v>
      </c>
      <c r="M29" s="924">
        <f t="shared" ref="M29:M38" si="2">N29</f>
        <v>85.5</v>
      </c>
      <c r="N29" s="1097">
        <v>85.5</v>
      </c>
      <c r="O29" s="799">
        <v>0</v>
      </c>
      <c r="P29" s="799">
        <v>0</v>
      </c>
      <c r="Q29" s="933">
        <v>0</v>
      </c>
      <c r="R29" s="906"/>
      <c r="S29" s="800"/>
    </row>
    <row r="30" spans="1:19" ht="48" x14ac:dyDescent="0.25">
      <c r="A30" s="809"/>
      <c r="B30" s="246" t="s">
        <v>21</v>
      </c>
      <c r="C30" s="1095">
        <f t="shared" si="1"/>
        <v>84.9</v>
      </c>
      <c r="D30" s="1102">
        <v>84.9</v>
      </c>
      <c r="E30" s="1102">
        <v>0</v>
      </c>
      <c r="F30" s="1102">
        <v>0</v>
      </c>
      <c r="G30" s="1103">
        <v>0</v>
      </c>
      <c r="H30" s="604">
        <f>I30+J30+K30</f>
        <v>84.9</v>
      </c>
      <c r="I30" s="1102">
        <v>84.9</v>
      </c>
      <c r="J30" s="1102">
        <v>0</v>
      </c>
      <c r="K30" s="1102">
        <v>0</v>
      </c>
      <c r="L30" s="1104">
        <v>0</v>
      </c>
      <c r="M30" s="604">
        <f t="shared" si="2"/>
        <v>84.9</v>
      </c>
      <c r="N30" s="1097">
        <v>84.9</v>
      </c>
      <c r="O30" s="1102">
        <v>0</v>
      </c>
      <c r="P30" s="1102">
        <v>0</v>
      </c>
      <c r="Q30" s="934">
        <v>0</v>
      </c>
      <c r="R30" s="807"/>
      <c r="S30" s="800"/>
    </row>
    <row r="31" spans="1:19" ht="24" x14ac:dyDescent="0.25">
      <c r="A31" s="809"/>
      <c r="B31" s="246" t="s">
        <v>22</v>
      </c>
      <c r="C31" s="1095">
        <f t="shared" si="1"/>
        <v>0</v>
      </c>
      <c r="D31" s="1102">
        <v>0</v>
      </c>
      <c r="E31" s="1102">
        <v>0</v>
      </c>
      <c r="F31" s="1102">
        <v>0</v>
      </c>
      <c r="G31" s="1103">
        <v>0</v>
      </c>
      <c r="H31" s="604">
        <f>I31+J31+K31</f>
        <v>0.9</v>
      </c>
      <c r="I31" s="1102">
        <v>0.9</v>
      </c>
      <c r="J31" s="1102">
        <v>0</v>
      </c>
      <c r="K31" s="1102">
        <v>0</v>
      </c>
      <c r="L31" s="1104">
        <v>0</v>
      </c>
      <c r="M31" s="604">
        <f t="shared" si="2"/>
        <v>0.9</v>
      </c>
      <c r="N31" s="1097">
        <v>0.9</v>
      </c>
      <c r="O31" s="1102">
        <v>0</v>
      </c>
      <c r="P31" s="1102">
        <v>0</v>
      </c>
      <c r="Q31" s="934">
        <v>0</v>
      </c>
      <c r="R31" s="807"/>
      <c r="S31" s="800"/>
    </row>
    <row r="32" spans="1:19" ht="24" x14ac:dyDescent="0.25">
      <c r="A32" s="810"/>
      <c r="B32" s="246" t="s">
        <v>23</v>
      </c>
      <c r="C32" s="1105">
        <f t="shared" si="1"/>
        <v>0</v>
      </c>
      <c r="D32" s="1102">
        <v>0</v>
      </c>
      <c r="E32" s="1102">
        <v>0</v>
      </c>
      <c r="F32" s="1102">
        <v>0</v>
      </c>
      <c r="G32" s="1106">
        <v>0</v>
      </c>
      <c r="H32" s="606">
        <f>I32+J32+K32</f>
        <v>0</v>
      </c>
      <c r="I32" s="1102">
        <v>0</v>
      </c>
      <c r="J32" s="1102">
        <v>0</v>
      </c>
      <c r="K32" s="1102">
        <v>0</v>
      </c>
      <c r="L32" s="1107">
        <v>0</v>
      </c>
      <c r="M32" s="606">
        <f t="shared" si="2"/>
        <v>0</v>
      </c>
      <c r="N32" s="1097">
        <v>0</v>
      </c>
      <c r="O32" s="1102">
        <v>0</v>
      </c>
      <c r="P32" s="1102">
        <v>0</v>
      </c>
      <c r="Q32" s="934">
        <v>0</v>
      </c>
      <c r="R32" s="807"/>
      <c r="S32" s="800"/>
    </row>
    <row r="33" spans="1:19" ht="36" x14ac:dyDescent="0.25">
      <c r="A33" s="810"/>
      <c r="B33" s="246" t="s">
        <v>24</v>
      </c>
      <c r="C33" s="1105">
        <f t="shared" si="1"/>
        <v>54</v>
      </c>
      <c r="D33" s="1102">
        <v>54</v>
      </c>
      <c r="E33" s="1102">
        <v>0</v>
      </c>
      <c r="F33" s="1102">
        <v>0</v>
      </c>
      <c r="G33" s="1106">
        <v>0</v>
      </c>
      <c r="H33" s="606">
        <f>I33+J33+K33</f>
        <v>54</v>
      </c>
      <c r="I33" s="1102">
        <v>54</v>
      </c>
      <c r="J33" s="1102">
        <v>0</v>
      </c>
      <c r="K33" s="1102">
        <v>0</v>
      </c>
      <c r="L33" s="1107">
        <v>0</v>
      </c>
      <c r="M33" s="606">
        <f t="shared" si="2"/>
        <v>54</v>
      </c>
      <c r="N33" s="1097">
        <v>54</v>
      </c>
      <c r="O33" s="1102">
        <v>0</v>
      </c>
      <c r="P33" s="1102">
        <v>0</v>
      </c>
      <c r="Q33" s="934">
        <v>0</v>
      </c>
      <c r="R33" s="807"/>
      <c r="S33" s="800"/>
    </row>
    <row r="34" spans="1:19" ht="48" x14ac:dyDescent="0.25">
      <c r="A34" s="811" t="s">
        <v>398</v>
      </c>
      <c r="B34" s="1313" t="s">
        <v>555</v>
      </c>
      <c r="C34" s="1314">
        <f>SUM(D34:G34)</f>
        <v>55.199999999999996</v>
      </c>
      <c r="D34" s="1333">
        <f>SUM(D35:D38)</f>
        <v>55.199999999999996</v>
      </c>
      <c r="E34" s="1333">
        <f>SUM(E35:E38)</f>
        <v>0</v>
      </c>
      <c r="F34" s="1333">
        <f>SUM(F35:F38)</f>
        <v>0</v>
      </c>
      <c r="G34" s="1334">
        <f>SUM(G35:G38)</f>
        <v>0</v>
      </c>
      <c r="H34" s="923">
        <f>SUM(I34:L34)</f>
        <v>55.199999999999996</v>
      </c>
      <c r="I34" s="1333">
        <f>SUM(I35:I38)</f>
        <v>55.199999999999996</v>
      </c>
      <c r="J34" s="1333">
        <f>SUM(J35:J38)</f>
        <v>0</v>
      </c>
      <c r="K34" s="1333">
        <f>SUM(K35:K38)</f>
        <v>0</v>
      </c>
      <c r="L34" s="1335">
        <f>SUM(L35:L38)</f>
        <v>0</v>
      </c>
      <c r="M34" s="923">
        <f>SUM(N34:Q34)</f>
        <v>55.199999999999996</v>
      </c>
      <c r="N34" s="1336">
        <f>SUM(N35:N38)</f>
        <v>55.199999999999996</v>
      </c>
      <c r="O34" s="1333">
        <f>SUM(O35:O38)</f>
        <v>0</v>
      </c>
      <c r="P34" s="1333">
        <f>SUM(P35:P38)</f>
        <v>0</v>
      </c>
      <c r="Q34" s="932">
        <f>SUM(Q35:Q38)</f>
        <v>0</v>
      </c>
      <c r="R34" s="812">
        <f>M34/C34*100</f>
        <v>100</v>
      </c>
      <c r="S34" s="800"/>
    </row>
    <row r="35" spans="1:19" ht="60" x14ac:dyDescent="0.25">
      <c r="A35" s="813"/>
      <c r="B35" s="246" t="s">
        <v>36</v>
      </c>
      <c r="C35" s="1095">
        <f t="shared" si="1"/>
        <v>52.8</v>
      </c>
      <c r="D35" s="1108">
        <v>52.8</v>
      </c>
      <c r="E35" s="1095">
        <v>0</v>
      </c>
      <c r="F35" s="1102">
        <v>0</v>
      </c>
      <c r="G35" s="1109">
        <v>0</v>
      </c>
      <c r="H35" s="604">
        <f>I35+J35+K35</f>
        <v>52.8</v>
      </c>
      <c r="I35" s="1108">
        <v>52.8</v>
      </c>
      <c r="J35" s="1110">
        <v>0</v>
      </c>
      <c r="K35" s="276">
        <v>0</v>
      </c>
      <c r="L35" s="1096">
        <v>0</v>
      </c>
      <c r="M35" s="604">
        <f t="shared" si="2"/>
        <v>52.8</v>
      </c>
      <c r="N35" s="1164">
        <v>52.8</v>
      </c>
      <c r="O35" s="1095">
        <v>0</v>
      </c>
      <c r="P35" s="1102">
        <v>0</v>
      </c>
      <c r="Q35" s="934">
        <v>0</v>
      </c>
      <c r="R35" s="807"/>
      <c r="S35" s="800"/>
    </row>
    <row r="36" spans="1:19" ht="84" x14ac:dyDescent="0.25">
      <c r="A36" s="814"/>
      <c r="B36" s="246" t="s">
        <v>37</v>
      </c>
      <c r="C36" s="1095">
        <f t="shared" si="1"/>
        <v>0.5</v>
      </c>
      <c r="D36" s="1108">
        <v>0.5</v>
      </c>
      <c r="E36" s="1095">
        <v>0</v>
      </c>
      <c r="F36" s="1102">
        <v>0</v>
      </c>
      <c r="G36" s="1109">
        <v>0</v>
      </c>
      <c r="H36" s="604">
        <f>I36+J36+K36</f>
        <v>0.5</v>
      </c>
      <c r="I36" s="1108">
        <v>0.5</v>
      </c>
      <c r="J36" s="1110">
        <v>0</v>
      </c>
      <c r="K36" s="276">
        <v>0</v>
      </c>
      <c r="L36" s="1096">
        <v>0</v>
      </c>
      <c r="M36" s="604">
        <f t="shared" si="2"/>
        <v>0.5</v>
      </c>
      <c r="N36" s="1164">
        <v>0.5</v>
      </c>
      <c r="O36" s="1095">
        <v>0</v>
      </c>
      <c r="P36" s="1102">
        <v>0</v>
      </c>
      <c r="Q36" s="934">
        <v>0</v>
      </c>
      <c r="R36" s="807"/>
      <c r="S36" s="800"/>
    </row>
    <row r="37" spans="1:19" ht="48" x14ac:dyDescent="0.25">
      <c r="A37" s="814"/>
      <c r="B37" s="246" t="s">
        <v>38</v>
      </c>
      <c r="C37" s="1095">
        <f t="shared" si="1"/>
        <v>1.9</v>
      </c>
      <c r="D37" s="1108">
        <v>1.9</v>
      </c>
      <c r="E37" s="1095">
        <v>0</v>
      </c>
      <c r="F37" s="1102">
        <v>0</v>
      </c>
      <c r="G37" s="1109">
        <v>0</v>
      </c>
      <c r="H37" s="604">
        <f>I37+J37+K37</f>
        <v>1.9</v>
      </c>
      <c r="I37" s="1108">
        <v>1.9</v>
      </c>
      <c r="J37" s="1110">
        <v>0</v>
      </c>
      <c r="K37" s="276">
        <v>0</v>
      </c>
      <c r="L37" s="1096">
        <v>0</v>
      </c>
      <c r="M37" s="604">
        <f t="shared" si="2"/>
        <v>1.9</v>
      </c>
      <c r="N37" s="1164">
        <v>1.9</v>
      </c>
      <c r="O37" s="1095">
        <v>0</v>
      </c>
      <c r="P37" s="1102">
        <v>0</v>
      </c>
      <c r="Q37" s="934">
        <v>0</v>
      </c>
      <c r="R37" s="807"/>
      <c r="S37" s="800"/>
    </row>
    <row r="38" spans="1:19" ht="24" x14ac:dyDescent="0.25">
      <c r="A38" s="814"/>
      <c r="B38" s="246" t="s">
        <v>39</v>
      </c>
      <c r="C38" s="1095">
        <f t="shared" si="1"/>
        <v>0</v>
      </c>
      <c r="D38" s="1108">
        <v>0</v>
      </c>
      <c r="E38" s="1095">
        <v>0</v>
      </c>
      <c r="F38" s="1102">
        <v>0</v>
      </c>
      <c r="G38" s="1109">
        <v>0</v>
      </c>
      <c r="H38" s="604">
        <f>I38+J38+K38</f>
        <v>0</v>
      </c>
      <c r="I38" s="1108">
        <v>0</v>
      </c>
      <c r="J38" s="1110">
        <v>0</v>
      </c>
      <c r="K38" s="276">
        <v>0</v>
      </c>
      <c r="L38" s="1096">
        <v>0</v>
      </c>
      <c r="M38" s="604">
        <f t="shared" si="2"/>
        <v>0</v>
      </c>
      <c r="N38" s="1164">
        <v>0</v>
      </c>
      <c r="O38" s="1095">
        <v>0</v>
      </c>
      <c r="P38" s="1102">
        <v>0</v>
      </c>
      <c r="Q38" s="934">
        <v>0</v>
      </c>
      <c r="R38" s="807"/>
      <c r="S38" s="800"/>
    </row>
    <row r="39" spans="1:19" ht="60" x14ac:dyDescent="0.25">
      <c r="A39" s="815" t="s">
        <v>399</v>
      </c>
      <c r="B39" s="1312" t="s">
        <v>557</v>
      </c>
      <c r="C39" s="1314">
        <f>SUM(D39:G39)</f>
        <v>44.400000000000006</v>
      </c>
      <c r="D39" s="1315">
        <f>SUM(D40:D45)</f>
        <v>44.400000000000006</v>
      </c>
      <c r="E39" s="1315">
        <f>SUM(E40:E45)</f>
        <v>0</v>
      </c>
      <c r="F39" s="1315">
        <f>SUM(F40:F45)</f>
        <v>0</v>
      </c>
      <c r="G39" s="1316">
        <f>SUM(G40:G45)</f>
        <v>0</v>
      </c>
      <c r="H39" s="923">
        <f>SUM(I39:L39)</f>
        <v>44.900000000000006</v>
      </c>
      <c r="I39" s="1315">
        <f>SUM(I40:I45)</f>
        <v>44.900000000000006</v>
      </c>
      <c r="J39" s="1315">
        <f>SUM(J40:J45)</f>
        <v>0</v>
      </c>
      <c r="K39" s="1315">
        <f>SUM(K40:K45)</f>
        <v>0</v>
      </c>
      <c r="L39" s="1317">
        <f>SUM(L40:L45)</f>
        <v>0</v>
      </c>
      <c r="M39" s="923">
        <f>SUM(N39:Q39)</f>
        <v>44.900000000000006</v>
      </c>
      <c r="N39" s="1318">
        <f>SUM(N40:N45)</f>
        <v>44.900000000000006</v>
      </c>
      <c r="O39" s="1315">
        <f>SUM(O40:O45)</f>
        <v>0</v>
      </c>
      <c r="P39" s="1315">
        <f>SUM(P40:P45)</f>
        <v>0</v>
      </c>
      <c r="Q39" s="932">
        <f>SUM(Q40:Q45)</f>
        <v>0</v>
      </c>
      <c r="R39" s="908">
        <f>M39/C39*100</f>
        <v>101.12612612612612</v>
      </c>
      <c r="S39" s="800"/>
    </row>
    <row r="40" spans="1:19" ht="36" x14ac:dyDescent="0.25">
      <c r="A40" s="813"/>
      <c r="B40" s="246" t="s">
        <v>44</v>
      </c>
      <c r="C40" s="1110">
        <f t="shared" ref="C40:C45" si="3">D40</f>
        <v>0</v>
      </c>
      <c r="D40" s="1111">
        <v>0</v>
      </c>
      <c r="E40" s="1110">
        <v>0</v>
      </c>
      <c r="F40" s="276">
        <v>0</v>
      </c>
      <c r="G40" s="605">
        <v>0</v>
      </c>
      <c r="H40" s="1112">
        <f t="shared" ref="H40:H45" si="4">I40+J40+K40</f>
        <v>0</v>
      </c>
      <c r="I40" s="1111">
        <v>0</v>
      </c>
      <c r="J40" s="1110">
        <v>0</v>
      </c>
      <c r="K40" s="276">
        <v>0</v>
      </c>
      <c r="L40" s="1096">
        <v>0</v>
      </c>
      <c r="M40" s="1112">
        <f t="shared" ref="M40:M45" si="5">N40</f>
        <v>0</v>
      </c>
      <c r="N40" s="1164">
        <v>0</v>
      </c>
      <c r="O40" s="1110">
        <v>0</v>
      </c>
      <c r="P40" s="276">
        <v>0</v>
      </c>
      <c r="Q40" s="934">
        <v>0</v>
      </c>
      <c r="R40" s="807"/>
      <c r="S40" s="800"/>
    </row>
    <row r="41" spans="1:19" ht="24" x14ac:dyDescent="0.25">
      <c r="A41" s="813"/>
      <c r="B41" s="246" t="s">
        <v>45</v>
      </c>
      <c r="C41" s="1110">
        <f t="shared" si="3"/>
        <v>8.6</v>
      </c>
      <c r="D41" s="1111">
        <v>8.6</v>
      </c>
      <c r="E41" s="1110">
        <v>0</v>
      </c>
      <c r="F41" s="276">
        <v>0</v>
      </c>
      <c r="G41" s="605">
        <v>0</v>
      </c>
      <c r="H41" s="1112">
        <f t="shared" si="4"/>
        <v>8.6</v>
      </c>
      <c r="I41" s="1111">
        <v>8.6</v>
      </c>
      <c r="J41" s="1110">
        <v>0</v>
      </c>
      <c r="K41" s="276">
        <v>0</v>
      </c>
      <c r="L41" s="1096">
        <v>0</v>
      </c>
      <c r="M41" s="1112">
        <f t="shared" si="5"/>
        <v>8.6</v>
      </c>
      <c r="N41" s="1164">
        <v>8.6</v>
      </c>
      <c r="O41" s="1110">
        <v>0</v>
      </c>
      <c r="P41" s="276">
        <v>0</v>
      </c>
      <c r="Q41" s="934">
        <v>0</v>
      </c>
      <c r="R41" s="807"/>
      <c r="S41" s="800"/>
    </row>
    <row r="42" spans="1:19" ht="24" x14ac:dyDescent="0.25">
      <c r="A42" s="813"/>
      <c r="B42" s="246" t="s">
        <v>46</v>
      </c>
      <c r="C42" s="1113">
        <f t="shared" si="3"/>
        <v>0</v>
      </c>
      <c r="D42" s="1111">
        <v>0</v>
      </c>
      <c r="E42" s="1110">
        <v>0</v>
      </c>
      <c r="F42" s="276">
        <v>0</v>
      </c>
      <c r="G42" s="605">
        <v>0</v>
      </c>
      <c r="H42" s="1112">
        <f t="shared" si="4"/>
        <v>0</v>
      </c>
      <c r="I42" s="1111">
        <v>0</v>
      </c>
      <c r="J42" s="1110">
        <v>0</v>
      </c>
      <c r="K42" s="276">
        <v>0</v>
      </c>
      <c r="L42" s="1096">
        <v>0</v>
      </c>
      <c r="M42" s="1114">
        <f t="shared" si="5"/>
        <v>0</v>
      </c>
      <c r="N42" s="1164">
        <v>0</v>
      </c>
      <c r="O42" s="1110">
        <v>0</v>
      </c>
      <c r="P42" s="276">
        <v>0</v>
      </c>
      <c r="Q42" s="934">
        <v>0</v>
      </c>
      <c r="R42" s="807"/>
      <c r="S42" s="800"/>
    </row>
    <row r="43" spans="1:19" ht="24" x14ac:dyDescent="0.25">
      <c r="A43" s="813"/>
      <c r="B43" s="246" t="s">
        <v>47</v>
      </c>
      <c r="C43" s="1110">
        <f t="shared" si="3"/>
        <v>10</v>
      </c>
      <c r="D43" s="1111">
        <v>10</v>
      </c>
      <c r="E43" s="1110">
        <v>0</v>
      </c>
      <c r="F43" s="276">
        <v>0</v>
      </c>
      <c r="G43" s="605">
        <v>0</v>
      </c>
      <c r="H43" s="1112">
        <f t="shared" si="4"/>
        <v>10.5</v>
      </c>
      <c r="I43" s="1111">
        <v>10.5</v>
      </c>
      <c r="J43" s="1110">
        <v>0</v>
      </c>
      <c r="K43" s="276">
        <v>0</v>
      </c>
      <c r="L43" s="1096">
        <v>0</v>
      </c>
      <c r="M43" s="1112">
        <f t="shared" si="5"/>
        <v>10.5</v>
      </c>
      <c r="N43" s="1164">
        <v>10.5</v>
      </c>
      <c r="O43" s="1110">
        <v>0</v>
      </c>
      <c r="P43" s="276">
        <v>0</v>
      </c>
      <c r="Q43" s="934">
        <v>0</v>
      </c>
      <c r="R43" s="807"/>
      <c r="S43" s="800"/>
    </row>
    <row r="44" spans="1:19" ht="24" x14ac:dyDescent="0.25">
      <c r="A44" s="813"/>
      <c r="B44" s="246" t="s">
        <v>48</v>
      </c>
      <c r="C44" s="1110">
        <f t="shared" si="3"/>
        <v>0</v>
      </c>
      <c r="D44" s="1111">
        <v>0</v>
      </c>
      <c r="E44" s="1110">
        <v>0</v>
      </c>
      <c r="F44" s="276">
        <v>0</v>
      </c>
      <c r="G44" s="605">
        <v>0</v>
      </c>
      <c r="H44" s="1112">
        <f t="shared" si="4"/>
        <v>0</v>
      </c>
      <c r="I44" s="1111">
        <v>0</v>
      </c>
      <c r="J44" s="1110">
        <v>0</v>
      </c>
      <c r="K44" s="276">
        <v>0</v>
      </c>
      <c r="L44" s="1096">
        <v>0</v>
      </c>
      <c r="M44" s="1112">
        <f t="shared" si="5"/>
        <v>0</v>
      </c>
      <c r="N44" s="1164">
        <v>0</v>
      </c>
      <c r="O44" s="1110">
        <v>0</v>
      </c>
      <c r="P44" s="276">
        <v>0</v>
      </c>
      <c r="Q44" s="934">
        <v>0</v>
      </c>
      <c r="R44" s="807"/>
      <c r="S44" s="800"/>
    </row>
    <row r="45" spans="1:19" ht="60" x14ac:dyDescent="0.25">
      <c r="A45" s="813"/>
      <c r="B45" s="895" t="s">
        <v>49</v>
      </c>
      <c r="C45" s="608">
        <f t="shared" si="3"/>
        <v>25.8</v>
      </c>
      <c r="D45" s="1115">
        <v>25.8</v>
      </c>
      <c r="E45" s="608">
        <v>0</v>
      </c>
      <c r="F45" s="607">
        <v>0</v>
      </c>
      <c r="G45" s="1116">
        <v>0</v>
      </c>
      <c r="H45" s="1117">
        <f t="shared" si="4"/>
        <v>25.8</v>
      </c>
      <c r="I45" s="1115">
        <v>25.8</v>
      </c>
      <c r="J45" s="608">
        <v>0</v>
      </c>
      <c r="K45" s="607">
        <v>0</v>
      </c>
      <c r="L45" s="1118">
        <v>0</v>
      </c>
      <c r="M45" s="1117">
        <f t="shared" si="5"/>
        <v>25.8</v>
      </c>
      <c r="N45" s="1311">
        <v>25.8</v>
      </c>
      <c r="O45" s="608">
        <v>0</v>
      </c>
      <c r="P45" s="607">
        <v>0</v>
      </c>
      <c r="Q45" s="934">
        <v>0</v>
      </c>
      <c r="R45" s="816"/>
      <c r="S45" s="800"/>
    </row>
    <row r="46" spans="1:19" ht="60.75" x14ac:dyDescent="0.25">
      <c r="A46" s="817" t="s">
        <v>400</v>
      </c>
      <c r="B46" s="1319" t="s">
        <v>556</v>
      </c>
      <c r="C46" s="1314">
        <f>SUM(D46:G46)</f>
        <v>30.3</v>
      </c>
      <c r="D46" s="798">
        <f>SUM(D47:D51)</f>
        <v>30.3</v>
      </c>
      <c r="E46" s="798">
        <f>SUM(E47:E51)</f>
        <v>0</v>
      </c>
      <c r="F46" s="798">
        <f>SUM(F47:F51)</f>
        <v>0</v>
      </c>
      <c r="G46" s="1320">
        <f>SUM(G47:G51)</f>
        <v>0</v>
      </c>
      <c r="H46" s="923">
        <f>SUM(I46:L46)</f>
        <v>30.3</v>
      </c>
      <c r="I46" s="798">
        <f>SUM(I47:I51)</f>
        <v>30.3</v>
      </c>
      <c r="J46" s="798">
        <f>SUM(J47:J51)</f>
        <v>0</v>
      </c>
      <c r="K46" s="798">
        <f>SUM(K47:K51)</f>
        <v>0</v>
      </c>
      <c r="L46" s="1321">
        <f>SUM(L47:L51)</f>
        <v>0</v>
      </c>
      <c r="M46" s="923">
        <f>SUM(N46:Q46)</f>
        <v>30.3</v>
      </c>
      <c r="N46" s="1332">
        <f>SUM(N47:N51)</f>
        <v>30.3</v>
      </c>
      <c r="O46" s="798">
        <f>SUM(O47:O51)</f>
        <v>0</v>
      </c>
      <c r="P46" s="798">
        <f>SUM(P47:P51)</f>
        <v>0</v>
      </c>
      <c r="Q46" s="932">
        <f>SUM(Q47:Q51)</f>
        <v>0</v>
      </c>
      <c r="R46" s="908">
        <f>M46/C46*100</f>
        <v>100</v>
      </c>
      <c r="S46" s="800"/>
    </row>
    <row r="47" spans="1:19" ht="72" x14ac:dyDescent="0.25">
      <c r="A47" s="818"/>
      <c r="B47" s="896" t="s">
        <v>57</v>
      </c>
      <c r="C47" s="1119">
        <f t="shared" ref="C47:C53" si="6">D47</f>
        <v>0</v>
      </c>
      <c r="D47" s="1120">
        <v>0</v>
      </c>
      <c r="E47" s="1121">
        <v>0</v>
      </c>
      <c r="F47" s="610">
        <v>0</v>
      </c>
      <c r="G47" s="611">
        <v>0</v>
      </c>
      <c r="H47" s="609">
        <f>I47+J47+K47</f>
        <v>0</v>
      </c>
      <c r="I47" s="1120">
        <v>0</v>
      </c>
      <c r="J47" s="1121">
        <v>0</v>
      </c>
      <c r="K47" s="610">
        <v>0</v>
      </c>
      <c r="L47" s="1122">
        <v>0</v>
      </c>
      <c r="M47" s="609">
        <f t="shared" ref="M47:M53" si="7">N47</f>
        <v>0</v>
      </c>
      <c r="N47" s="1337">
        <v>0</v>
      </c>
      <c r="O47" s="1121">
        <v>0</v>
      </c>
      <c r="P47" s="610">
        <v>0</v>
      </c>
      <c r="Q47" s="934">
        <v>0</v>
      </c>
      <c r="R47" s="819"/>
      <c r="S47" s="800"/>
    </row>
    <row r="48" spans="1:19" ht="36" x14ac:dyDescent="0.25">
      <c r="A48" s="820"/>
      <c r="B48" s="246" t="s">
        <v>58</v>
      </c>
      <c r="C48" s="1095">
        <f t="shared" si="6"/>
        <v>7.7</v>
      </c>
      <c r="D48" s="1111">
        <v>7.7</v>
      </c>
      <c r="E48" s="1110">
        <v>0</v>
      </c>
      <c r="F48" s="276">
        <v>0</v>
      </c>
      <c r="G48" s="605">
        <v>0</v>
      </c>
      <c r="H48" s="604">
        <f>I48+J48+K48</f>
        <v>7.7</v>
      </c>
      <c r="I48" s="1111">
        <v>7.7</v>
      </c>
      <c r="J48" s="1110">
        <v>0</v>
      </c>
      <c r="K48" s="276">
        <v>0</v>
      </c>
      <c r="L48" s="1096">
        <v>0</v>
      </c>
      <c r="M48" s="604">
        <f t="shared" si="7"/>
        <v>7.7</v>
      </c>
      <c r="N48" s="1164">
        <v>7.7</v>
      </c>
      <c r="O48" s="1110">
        <v>0</v>
      </c>
      <c r="P48" s="276">
        <v>0</v>
      </c>
      <c r="Q48" s="934">
        <v>0</v>
      </c>
      <c r="R48" s="807"/>
      <c r="S48" s="800"/>
    </row>
    <row r="49" spans="1:19" ht="36" x14ac:dyDescent="0.25">
      <c r="A49" s="820"/>
      <c r="B49" s="246" t="s">
        <v>59</v>
      </c>
      <c r="C49" s="1095">
        <f t="shared" si="6"/>
        <v>0</v>
      </c>
      <c r="D49" s="1111">
        <v>0</v>
      </c>
      <c r="E49" s="1110">
        <v>0</v>
      </c>
      <c r="F49" s="276">
        <v>0</v>
      </c>
      <c r="G49" s="605">
        <v>0</v>
      </c>
      <c r="H49" s="604">
        <f>I49+J49+K49</f>
        <v>0</v>
      </c>
      <c r="I49" s="1111">
        <v>0</v>
      </c>
      <c r="J49" s="1110">
        <v>0</v>
      </c>
      <c r="K49" s="276">
        <v>0</v>
      </c>
      <c r="L49" s="1096">
        <v>0</v>
      </c>
      <c r="M49" s="604">
        <f t="shared" si="7"/>
        <v>0</v>
      </c>
      <c r="N49" s="1164">
        <v>0</v>
      </c>
      <c r="O49" s="1110">
        <v>0</v>
      </c>
      <c r="P49" s="276">
        <v>0</v>
      </c>
      <c r="Q49" s="934">
        <v>0</v>
      </c>
      <c r="R49" s="807"/>
      <c r="S49" s="800"/>
    </row>
    <row r="50" spans="1:19" ht="36" x14ac:dyDescent="0.25">
      <c r="A50" s="820"/>
      <c r="B50" s="246" t="s">
        <v>60</v>
      </c>
      <c r="C50" s="1095">
        <f t="shared" si="6"/>
        <v>22.6</v>
      </c>
      <c r="D50" s="1111">
        <v>22.6</v>
      </c>
      <c r="E50" s="1110">
        <v>0</v>
      </c>
      <c r="F50" s="276">
        <v>0</v>
      </c>
      <c r="G50" s="605">
        <v>0</v>
      </c>
      <c r="H50" s="604">
        <f>I50+J50+K50</f>
        <v>22.6</v>
      </c>
      <c r="I50" s="1111">
        <v>22.6</v>
      </c>
      <c r="J50" s="1110">
        <v>0</v>
      </c>
      <c r="K50" s="276">
        <v>0</v>
      </c>
      <c r="L50" s="1096">
        <v>0</v>
      </c>
      <c r="M50" s="604">
        <f t="shared" si="7"/>
        <v>22.6</v>
      </c>
      <c r="N50" s="1164">
        <v>22.6</v>
      </c>
      <c r="O50" s="1110">
        <v>0</v>
      </c>
      <c r="P50" s="276">
        <v>0</v>
      </c>
      <c r="Q50" s="934">
        <v>0</v>
      </c>
      <c r="R50" s="807"/>
      <c r="S50" s="800"/>
    </row>
    <row r="51" spans="1:19" ht="36" x14ac:dyDescent="0.25">
      <c r="A51" s="820"/>
      <c r="B51" s="246" t="s">
        <v>61</v>
      </c>
      <c r="C51" s="1095">
        <f t="shared" si="6"/>
        <v>0</v>
      </c>
      <c r="D51" s="1111">
        <v>0</v>
      </c>
      <c r="E51" s="1110">
        <v>0</v>
      </c>
      <c r="F51" s="276">
        <v>0</v>
      </c>
      <c r="G51" s="605">
        <v>0</v>
      </c>
      <c r="H51" s="604">
        <f>I51+J51+K51</f>
        <v>0</v>
      </c>
      <c r="I51" s="1111">
        <v>0</v>
      </c>
      <c r="J51" s="1110">
        <v>0</v>
      </c>
      <c r="K51" s="276">
        <v>0</v>
      </c>
      <c r="L51" s="1096">
        <v>0</v>
      </c>
      <c r="M51" s="604">
        <f t="shared" si="7"/>
        <v>0</v>
      </c>
      <c r="N51" s="1164">
        <v>0</v>
      </c>
      <c r="O51" s="1110">
        <v>0</v>
      </c>
      <c r="P51" s="276">
        <v>0</v>
      </c>
      <c r="Q51" s="934">
        <v>0</v>
      </c>
      <c r="R51" s="807"/>
      <c r="S51" s="800"/>
    </row>
    <row r="52" spans="1:19" ht="36" customHeight="1" x14ac:dyDescent="0.25">
      <c r="A52" s="806"/>
      <c r="B52" s="893" t="s">
        <v>558</v>
      </c>
      <c r="C52" s="1089">
        <f>SUM(D52:G52)</f>
        <v>25</v>
      </c>
      <c r="D52" s="1089">
        <f>SUM(D53)</f>
        <v>25</v>
      </c>
      <c r="E52" s="1089">
        <f>SUM(E53)</f>
        <v>0</v>
      </c>
      <c r="F52" s="1090">
        <f>SUM(F53)</f>
        <v>0</v>
      </c>
      <c r="G52" s="1091">
        <f>SUM(G53)</f>
        <v>0</v>
      </c>
      <c r="H52" s="1092">
        <f>SUM(I52:L52)</f>
        <v>25</v>
      </c>
      <c r="I52" s="1089">
        <f>SUM(I53)</f>
        <v>25</v>
      </c>
      <c r="J52" s="1089">
        <f>SUM(J53)</f>
        <v>0</v>
      </c>
      <c r="K52" s="1090">
        <f>SUM(K53)</f>
        <v>0</v>
      </c>
      <c r="L52" s="1093">
        <f>SUM(L53)</f>
        <v>0</v>
      </c>
      <c r="M52" s="1092">
        <f>SUM(N52:Q52)</f>
        <v>25</v>
      </c>
      <c r="N52" s="1089">
        <f>SUM(N53)</f>
        <v>25</v>
      </c>
      <c r="O52" s="1089">
        <f>SUM(O53)</f>
        <v>0</v>
      </c>
      <c r="P52" s="1090">
        <f>SUM(P53)</f>
        <v>0</v>
      </c>
      <c r="Q52" s="1094">
        <f>SUM(Q53)</f>
        <v>0</v>
      </c>
      <c r="R52" s="805">
        <f>M52/C52*100</f>
        <v>100</v>
      </c>
      <c r="S52" s="800"/>
    </row>
    <row r="53" spans="1:19" ht="48" x14ac:dyDescent="0.25">
      <c r="A53" s="806" t="s">
        <v>40</v>
      </c>
      <c r="B53" s="246" t="s">
        <v>67</v>
      </c>
      <c r="C53" s="1110">
        <f t="shared" si="6"/>
        <v>25</v>
      </c>
      <c r="D53" s="276">
        <v>25</v>
      </c>
      <c r="E53" s="276">
        <v>0</v>
      </c>
      <c r="F53" s="276">
        <v>0</v>
      </c>
      <c r="G53" s="605">
        <v>0</v>
      </c>
      <c r="H53" s="1112">
        <f t="shared" ref="H53:H68" si="8">I53+J53+K53</f>
        <v>25</v>
      </c>
      <c r="I53" s="276">
        <v>25</v>
      </c>
      <c r="J53" s="276">
        <v>0</v>
      </c>
      <c r="K53" s="276">
        <v>0</v>
      </c>
      <c r="L53" s="1096">
        <v>0</v>
      </c>
      <c r="M53" s="1112">
        <f t="shared" si="7"/>
        <v>25</v>
      </c>
      <c r="N53" s="276">
        <v>25</v>
      </c>
      <c r="O53" s="276">
        <v>0</v>
      </c>
      <c r="P53" s="276">
        <v>0</v>
      </c>
      <c r="Q53" s="934">
        <v>0</v>
      </c>
      <c r="R53" s="807"/>
      <c r="S53" s="800"/>
    </row>
    <row r="54" spans="1:19" ht="36" x14ac:dyDescent="0.25">
      <c r="A54" s="299"/>
      <c r="B54" s="897" t="s">
        <v>16</v>
      </c>
      <c r="C54" s="1123">
        <f>SUM(D54:G54)</f>
        <v>169.2</v>
      </c>
      <c r="D54" s="1124">
        <f>SUM(D55:D56)</f>
        <v>28.9</v>
      </c>
      <c r="E54" s="461">
        <f>SUM(E55:E56)</f>
        <v>127.7</v>
      </c>
      <c r="F54" s="461">
        <f>SUM(F55:F56)</f>
        <v>12.6</v>
      </c>
      <c r="G54" s="1125">
        <f>SUM(G55:G56)</f>
        <v>0</v>
      </c>
      <c r="H54" s="1126">
        <f>SUM(I54:L54)</f>
        <v>169.2</v>
      </c>
      <c r="I54" s="461">
        <f>SUM(I55:I56)</f>
        <v>28.9</v>
      </c>
      <c r="J54" s="461">
        <f>SUM(J55:J56)</f>
        <v>12.6</v>
      </c>
      <c r="K54" s="461">
        <f>SUM(K55:K56)</f>
        <v>127.7</v>
      </c>
      <c r="L54" s="1127">
        <f>SUM(L55:L56)</f>
        <v>0</v>
      </c>
      <c r="M54" s="1128">
        <f>SUM(N54:Q54)</f>
        <v>169.1</v>
      </c>
      <c r="N54" s="1124">
        <f>SUM(N55:N56)</f>
        <v>28.9</v>
      </c>
      <c r="O54" s="461">
        <f>SUM(O55:O56)</f>
        <v>12.6</v>
      </c>
      <c r="P54" s="461">
        <f>SUM(P55:P56)</f>
        <v>127.6</v>
      </c>
      <c r="Q54" s="931">
        <f>SUM(Q55:Q56)</f>
        <v>0</v>
      </c>
      <c r="R54" s="821">
        <f>M54/C54*100</f>
        <v>99.94089834515367</v>
      </c>
      <c r="S54" s="800"/>
    </row>
    <row r="55" spans="1:19" ht="46.5" customHeight="1" x14ac:dyDescent="0.25">
      <c r="A55" s="822"/>
      <c r="B55" s="892" t="s">
        <v>559</v>
      </c>
      <c r="C55" s="1129">
        <v>0</v>
      </c>
      <c r="D55" s="1130">
        <v>0</v>
      </c>
      <c r="E55" s="1090">
        <v>0</v>
      </c>
      <c r="F55" s="1090">
        <v>0</v>
      </c>
      <c r="G55" s="1091">
        <v>0</v>
      </c>
      <c r="H55" s="1131">
        <v>0</v>
      </c>
      <c r="I55" s="1090">
        <v>0</v>
      </c>
      <c r="J55" s="1090">
        <v>0</v>
      </c>
      <c r="K55" s="1090">
        <v>0</v>
      </c>
      <c r="L55" s="1093">
        <v>0</v>
      </c>
      <c r="M55" s="1132">
        <v>0</v>
      </c>
      <c r="N55" s="1130">
        <v>0</v>
      </c>
      <c r="O55" s="1090">
        <v>0</v>
      </c>
      <c r="P55" s="1090">
        <v>0</v>
      </c>
      <c r="Q55" s="1094">
        <v>0</v>
      </c>
      <c r="R55" s="805"/>
      <c r="S55" s="800"/>
    </row>
    <row r="56" spans="1:19" ht="24" x14ac:dyDescent="0.25">
      <c r="A56" s="822"/>
      <c r="B56" s="892" t="s">
        <v>560</v>
      </c>
      <c r="C56" s="1129">
        <f>SUM(D56:G56)</f>
        <v>169.2</v>
      </c>
      <c r="D56" s="1130">
        <f>SUM(D57)</f>
        <v>28.9</v>
      </c>
      <c r="E56" s="1090">
        <f>SUM(E57)</f>
        <v>127.7</v>
      </c>
      <c r="F56" s="1090">
        <f>SUM(F57)</f>
        <v>12.6</v>
      </c>
      <c r="G56" s="1091">
        <f>SUM(G57)</f>
        <v>0</v>
      </c>
      <c r="H56" s="1131">
        <f>SUM(I56:L56)</f>
        <v>169.2</v>
      </c>
      <c r="I56" s="1090">
        <f>SUM(I57)</f>
        <v>28.9</v>
      </c>
      <c r="J56" s="1090">
        <f>SUM(J57)</f>
        <v>12.6</v>
      </c>
      <c r="K56" s="1090">
        <f>SUM(K57)</f>
        <v>127.7</v>
      </c>
      <c r="L56" s="1093">
        <f>SUM(L57)</f>
        <v>0</v>
      </c>
      <c r="M56" s="1132">
        <f>SUM(N56:Q56)</f>
        <v>169.1</v>
      </c>
      <c r="N56" s="1130">
        <f>SUM(N57)</f>
        <v>28.9</v>
      </c>
      <c r="O56" s="1090">
        <f>SUM(O57)</f>
        <v>12.6</v>
      </c>
      <c r="P56" s="1090">
        <f>SUM(P57)</f>
        <v>127.6</v>
      </c>
      <c r="Q56" s="1094">
        <f>SUM(Q57)</f>
        <v>0</v>
      </c>
      <c r="R56" s="805"/>
      <c r="S56" s="800"/>
    </row>
    <row r="57" spans="1:19" ht="24" x14ac:dyDescent="0.25">
      <c r="A57" s="810" t="s">
        <v>34</v>
      </c>
      <c r="B57" s="246" t="s">
        <v>561</v>
      </c>
      <c r="C57" s="1110">
        <f>D57+E57+F57</f>
        <v>169.2</v>
      </c>
      <c r="D57" s="276">
        <v>28.9</v>
      </c>
      <c r="E57" s="276">
        <v>127.7</v>
      </c>
      <c r="F57" s="276">
        <v>12.6</v>
      </c>
      <c r="G57" s="605">
        <v>0</v>
      </c>
      <c r="H57" s="1112">
        <f t="shared" si="8"/>
        <v>169.2</v>
      </c>
      <c r="I57" s="276">
        <v>28.9</v>
      </c>
      <c r="J57" s="276">
        <v>12.6</v>
      </c>
      <c r="K57" s="276">
        <v>127.7</v>
      </c>
      <c r="L57" s="1096">
        <v>0</v>
      </c>
      <c r="M57" s="1112">
        <f>N57+O57+P57</f>
        <v>169.1</v>
      </c>
      <c r="N57" s="276">
        <v>28.9</v>
      </c>
      <c r="O57" s="276">
        <v>12.6</v>
      </c>
      <c r="P57" s="276">
        <v>127.6</v>
      </c>
      <c r="Q57" s="934">
        <v>0</v>
      </c>
      <c r="R57" s="807"/>
      <c r="S57" s="800"/>
    </row>
    <row r="58" spans="1:19" ht="60" x14ac:dyDescent="0.25">
      <c r="A58" s="823"/>
      <c r="B58" s="897" t="s">
        <v>17</v>
      </c>
      <c r="C58" s="1133">
        <f>SUM(D58:G58)</f>
        <v>238.5</v>
      </c>
      <c r="D58" s="1134">
        <f>SUM(D59)</f>
        <v>238.5</v>
      </c>
      <c r="E58" s="1135">
        <f t="shared" ref="E58:G59" si="9">SUM(E59)</f>
        <v>0</v>
      </c>
      <c r="F58" s="1135">
        <f t="shared" si="9"/>
        <v>0</v>
      </c>
      <c r="G58" s="1136">
        <f t="shared" si="9"/>
        <v>0</v>
      </c>
      <c r="H58" s="1137">
        <f>SUM(I58:L58)</f>
        <v>238.5</v>
      </c>
      <c r="I58" s="1135">
        <f t="shared" ref="I58:L59" si="10">SUM(I59)</f>
        <v>238.5</v>
      </c>
      <c r="J58" s="1135">
        <f t="shared" si="10"/>
        <v>0</v>
      </c>
      <c r="K58" s="1135">
        <f t="shared" si="10"/>
        <v>0</v>
      </c>
      <c r="L58" s="1138">
        <f t="shared" si="10"/>
        <v>0</v>
      </c>
      <c r="M58" s="1139">
        <f>SUM(N58:Q58)</f>
        <v>238.5</v>
      </c>
      <c r="N58" s="1134">
        <f t="shared" ref="N58:Q59" si="11">SUM(N59)</f>
        <v>238.5</v>
      </c>
      <c r="O58" s="1135">
        <f t="shared" si="11"/>
        <v>0</v>
      </c>
      <c r="P58" s="1135">
        <f t="shared" si="11"/>
        <v>0</v>
      </c>
      <c r="Q58" s="1140">
        <f t="shared" si="11"/>
        <v>0</v>
      </c>
      <c r="R58" s="824">
        <f>M58/C58*100</f>
        <v>100</v>
      </c>
      <c r="S58" s="800"/>
    </row>
    <row r="59" spans="1:19" ht="24" x14ac:dyDescent="0.25">
      <c r="A59" s="808"/>
      <c r="B59" s="892" t="s">
        <v>562</v>
      </c>
      <c r="C59" s="1141">
        <f>SUM(D59:G59)</f>
        <v>238.5</v>
      </c>
      <c r="D59" s="1130">
        <f>SUM(D60)</f>
        <v>238.5</v>
      </c>
      <c r="E59" s="1090">
        <f t="shared" si="9"/>
        <v>0</v>
      </c>
      <c r="F59" s="1090">
        <f t="shared" si="9"/>
        <v>0</v>
      </c>
      <c r="G59" s="1142">
        <f t="shared" si="9"/>
        <v>0</v>
      </c>
      <c r="H59" s="1092">
        <f>SUM(I59:L59)</f>
        <v>238.5</v>
      </c>
      <c r="I59" s="1090">
        <f t="shared" si="10"/>
        <v>238.5</v>
      </c>
      <c r="J59" s="1090">
        <f t="shared" si="10"/>
        <v>0</v>
      </c>
      <c r="K59" s="1090">
        <f t="shared" si="10"/>
        <v>0</v>
      </c>
      <c r="L59" s="1094">
        <f t="shared" si="10"/>
        <v>0</v>
      </c>
      <c r="M59" s="1143">
        <f>SUM(N59:Q59)</f>
        <v>238.5</v>
      </c>
      <c r="N59" s="1130">
        <f t="shared" si="11"/>
        <v>238.5</v>
      </c>
      <c r="O59" s="1090">
        <f t="shared" si="11"/>
        <v>0</v>
      </c>
      <c r="P59" s="1090">
        <f t="shared" si="11"/>
        <v>0</v>
      </c>
      <c r="Q59" s="1094">
        <f t="shared" si="11"/>
        <v>0</v>
      </c>
      <c r="R59" s="805"/>
      <c r="S59" s="800"/>
    </row>
    <row r="60" spans="1:19" ht="24" x14ac:dyDescent="0.25">
      <c r="A60" s="825" t="s">
        <v>26</v>
      </c>
      <c r="B60" s="248" t="s">
        <v>563</v>
      </c>
      <c r="C60" s="1144">
        <f>SUM(D60:G60)</f>
        <v>238.5</v>
      </c>
      <c r="D60" s="1145">
        <v>238.5</v>
      </c>
      <c r="E60" s="799">
        <f>SUM(E61:E68)</f>
        <v>0</v>
      </c>
      <c r="F60" s="799">
        <f>SUM(F61:F68)</f>
        <v>0</v>
      </c>
      <c r="G60" s="1100">
        <f>SUM(G61:G68)</f>
        <v>0</v>
      </c>
      <c r="H60" s="924">
        <f>SUM(I60:L60)</f>
        <v>238.5</v>
      </c>
      <c r="I60" s="799">
        <f>SUM(I61:I68)</f>
        <v>238.5</v>
      </c>
      <c r="J60" s="799">
        <f>SUM(J61:J68)</f>
        <v>0</v>
      </c>
      <c r="K60" s="799">
        <f>SUM(K61:K68)</f>
        <v>0</v>
      </c>
      <c r="L60" s="933">
        <f>SUM(L61:L68)</f>
        <v>0</v>
      </c>
      <c r="M60" s="1146">
        <f>SUM(N60:Q60)</f>
        <v>238.5</v>
      </c>
      <c r="N60" s="1145">
        <f>SUM(N61:N68)</f>
        <v>238.5</v>
      </c>
      <c r="O60" s="799">
        <f>SUM(O61:O68)</f>
        <v>0</v>
      </c>
      <c r="P60" s="799">
        <f>SUM(P61:P68)</f>
        <v>0</v>
      </c>
      <c r="Q60" s="933">
        <f>SUM(Q61:Q68)</f>
        <v>0</v>
      </c>
      <c r="R60" s="812"/>
      <c r="S60" s="800"/>
    </row>
    <row r="61" spans="1:19" ht="24" x14ac:dyDescent="0.25">
      <c r="A61" s="825" t="s">
        <v>607</v>
      </c>
      <c r="B61" s="248" t="s">
        <v>564</v>
      </c>
      <c r="C61" s="1146">
        <f>SUM(D61:G61)</f>
        <v>0</v>
      </c>
      <c r="D61" s="1145">
        <v>0</v>
      </c>
      <c r="E61" s="799">
        <v>0</v>
      </c>
      <c r="F61" s="799">
        <v>0</v>
      </c>
      <c r="G61" s="933">
        <v>0</v>
      </c>
      <c r="H61" s="924">
        <f t="shared" si="8"/>
        <v>0</v>
      </c>
      <c r="I61" s="799">
        <v>0</v>
      </c>
      <c r="J61" s="799">
        <v>0</v>
      </c>
      <c r="K61" s="799">
        <v>0</v>
      </c>
      <c r="L61" s="933">
        <v>0</v>
      </c>
      <c r="M61" s="1146">
        <f>SUM(N61:Q61)</f>
        <v>0</v>
      </c>
      <c r="N61" s="1145">
        <v>0</v>
      </c>
      <c r="O61" s="799">
        <v>0</v>
      </c>
      <c r="P61" s="799">
        <v>0</v>
      </c>
      <c r="Q61" s="933">
        <v>0</v>
      </c>
      <c r="R61" s="908"/>
      <c r="S61" s="800"/>
    </row>
    <row r="62" spans="1:19" ht="36" x14ac:dyDescent="0.25">
      <c r="A62" s="826" t="s">
        <v>608</v>
      </c>
      <c r="B62" s="894" t="s">
        <v>73</v>
      </c>
      <c r="C62" s="924">
        <f>D62+E62+F62</f>
        <v>16</v>
      </c>
      <c r="D62" s="799">
        <v>16</v>
      </c>
      <c r="E62" s="799">
        <v>0</v>
      </c>
      <c r="F62" s="799">
        <v>0</v>
      </c>
      <c r="G62" s="933">
        <v>0</v>
      </c>
      <c r="H62" s="924">
        <f t="shared" si="8"/>
        <v>16</v>
      </c>
      <c r="I62" s="799">
        <v>16</v>
      </c>
      <c r="J62" s="799">
        <v>0</v>
      </c>
      <c r="K62" s="799">
        <v>0</v>
      </c>
      <c r="L62" s="933">
        <v>0</v>
      </c>
      <c r="M62" s="924">
        <f t="shared" ref="M62:M100" si="12">N62+O62+P62</f>
        <v>16</v>
      </c>
      <c r="N62" s="799">
        <v>16</v>
      </c>
      <c r="O62" s="799">
        <v>0</v>
      </c>
      <c r="P62" s="799">
        <v>0</v>
      </c>
      <c r="Q62" s="933">
        <v>0</v>
      </c>
      <c r="R62" s="908"/>
      <c r="S62" s="800"/>
    </row>
    <row r="63" spans="1:19" ht="36" x14ac:dyDescent="0.25">
      <c r="A63" s="672" t="s">
        <v>609</v>
      </c>
      <c r="B63" s="894" t="s">
        <v>565</v>
      </c>
      <c r="C63" s="924">
        <f>SUM(D63:G63)</f>
        <v>0</v>
      </c>
      <c r="D63" s="799">
        <v>0</v>
      </c>
      <c r="E63" s="799">
        <v>0</v>
      </c>
      <c r="F63" s="799">
        <v>0</v>
      </c>
      <c r="G63" s="933">
        <v>0</v>
      </c>
      <c r="H63" s="924">
        <f t="shared" si="8"/>
        <v>0</v>
      </c>
      <c r="I63" s="799">
        <v>0</v>
      </c>
      <c r="J63" s="799">
        <v>0</v>
      </c>
      <c r="K63" s="799">
        <v>0</v>
      </c>
      <c r="L63" s="933">
        <v>0</v>
      </c>
      <c r="M63" s="924">
        <f>SUM(N63:Q63)</f>
        <v>0</v>
      </c>
      <c r="N63" s="799">
        <v>0</v>
      </c>
      <c r="O63" s="799">
        <v>0</v>
      </c>
      <c r="P63" s="799">
        <v>0</v>
      </c>
      <c r="Q63" s="933">
        <v>0</v>
      </c>
      <c r="R63" s="908"/>
      <c r="S63" s="800"/>
    </row>
    <row r="64" spans="1:19" ht="24" x14ac:dyDescent="0.25">
      <c r="A64" s="672" t="s">
        <v>610</v>
      </c>
      <c r="B64" s="246" t="s">
        <v>75</v>
      </c>
      <c r="C64" s="924">
        <f>SUM(D64:G64)</f>
        <v>22.7</v>
      </c>
      <c r="D64" s="799">
        <v>22.7</v>
      </c>
      <c r="E64" s="799">
        <v>0</v>
      </c>
      <c r="F64" s="799">
        <v>0</v>
      </c>
      <c r="G64" s="933">
        <v>0</v>
      </c>
      <c r="H64" s="924">
        <f t="shared" si="8"/>
        <v>22.7</v>
      </c>
      <c r="I64" s="799">
        <v>22.7</v>
      </c>
      <c r="J64" s="799">
        <v>0</v>
      </c>
      <c r="K64" s="799">
        <v>0</v>
      </c>
      <c r="L64" s="933">
        <v>0</v>
      </c>
      <c r="M64" s="924">
        <f>SUM(N64:Q64)</f>
        <v>22.7</v>
      </c>
      <c r="N64" s="799">
        <v>22.7</v>
      </c>
      <c r="O64" s="799">
        <v>0</v>
      </c>
      <c r="P64" s="799">
        <v>0</v>
      </c>
      <c r="Q64" s="933">
        <v>0</v>
      </c>
      <c r="R64" s="908"/>
      <c r="S64" s="800"/>
    </row>
    <row r="65" spans="1:19" ht="24" x14ac:dyDescent="0.25">
      <c r="A65" s="672" t="s">
        <v>611</v>
      </c>
      <c r="B65" s="246" t="s">
        <v>566</v>
      </c>
      <c r="C65" s="604">
        <f>D65+E65+F65</f>
        <v>71.5</v>
      </c>
      <c r="D65" s="276">
        <v>71.5</v>
      </c>
      <c r="E65" s="1102">
        <v>0</v>
      </c>
      <c r="F65" s="1102">
        <v>0</v>
      </c>
      <c r="G65" s="1104">
        <v>0</v>
      </c>
      <c r="H65" s="604">
        <f t="shared" si="8"/>
        <v>71.5</v>
      </c>
      <c r="I65" s="276">
        <v>71.5</v>
      </c>
      <c r="J65" s="1102">
        <v>0</v>
      </c>
      <c r="K65" s="1102">
        <v>0</v>
      </c>
      <c r="L65" s="1104">
        <v>0</v>
      </c>
      <c r="M65" s="604">
        <f t="shared" si="12"/>
        <v>71.5</v>
      </c>
      <c r="N65" s="276">
        <v>71.5</v>
      </c>
      <c r="O65" s="1102">
        <v>0</v>
      </c>
      <c r="P65" s="1102">
        <v>0</v>
      </c>
      <c r="Q65" s="1104">
        <v>0</v>
      </c>
      <c r="R65" s="909"/>
      <c r="S65" s="800"/>
    </row>
    <row r="66" spans="1:19" ht="24" x14ac:dyDescent="0.25">
      <c r="A66" s="672" t="s">
        <v>612</v>
      </c>
      <c r="B66" s="898" t="s">
        <v>567</v>
      </c>
      <c r="C66" s="604">
        <f>D66+E66+F66</f>
        <v>43.3</v>
      </c>
      <c r="D66" s="276">
        <v>43.3</v>
      </c>
      <c r="E66" s="1102">
        <v>0</v>
      </c>
      <c r="F66" s="1102">
        <v>0</v>
      </c>
      <c r="G66" s="1104">
        <v>0</v>
      </c>
      <c r="H66" s="604">
        <f t="shared" si="8"/>
        <v>43.3</v>
      </c>
      <c r="I66" s="276">
        <v>43.3</v>
      </c>
      <c r="J66" s="1102">
        <v>0</v>
      </c>
      <c r="K66" s="1102">
        <v>0</v>
      </c>
      <c r="L66" s="1104">
        <v>0</v>
      </c>
      <c r="M66" s="604">
        <f t="shared" si="12"/>
        <v>43.3</v>
      </c>
      <c r="N66" s="276">
        <v>43.3</v>
      </c>
      <c r="O66" s="1102">
        <v>0</v>
      </c>
      <c r="P66" s="1102">
        <v>0</v>
      </c>
      <c r="Q66" s="1104">
        <v>0</v>
      </c>
      <c r="R66" s="909"/>
      <c r="S66" s="800"/>
    </row>
    <row r="67" spans="1:19" ht="36" x14ac:dyDescent="0.25">
      <c r="A67" s="672" t="s">
        <v>613</v>
      </c>
      <c r="B67" s="246" t="s">
        <v>568</v>
      </c>
      <c r="C67" s="604">
        <f>D67+E67+F67</f>
        <v>35</v>
      </c>
      <c r="D67" s="276">
        <v>35</v>
      </c>
      <c r="E67" s="1102">
        <v>0</v>
      </c>
      <c r="F67" s="1102">
        <v>0</v>
      </c>
      <c r="G67" s="1104">
        <v>0</v>
      </c>
      <c r="H67" s="604">
        <f t="shared" si="8"/>
        <v>35</v>
      </c>
      <c r="I67" s="276">
        <v>35</v>
      </c>
      <c r="J67" s="1102">
        <v>0</v>
      </c>
      <c r="K67" s="1102">
        <v>0</v>
      </c>
      <c r="L67" s="1104">
        <v>0</v>
      </c>
      <c r="M67" s="604">
        <f t="shared" si="12"/>
        <v>35</v>
      </c>
      <c r="N67" s="276">
        <v>35</v>
      </c>
      <c r="O67" s="1102">
        <v>0</v>
      </c>
      <c r="P67" s="1102">
        <v>0</v>
      </c>
      <c r="Q67" s="1104">
        <v>0</v>
      </c>
      <c r="R67" s="909"/>
      <c r="S67" s="800"/>
    </row>
    <row r="68" spans="1:19" ht="60" x14ac:dyDescent="0.25">
      <c r="A68" s="826" t="s">
        <v>614</v>
      </c>
      <c r="B68" s="529" t="s">
        <v>78</v>
      </c>
      <c r="C68" s="1147">
        <f>D68+E68+F68</f>
        <v>50</v>
      </c>
      <c r="D68" s="276">
        <v>50</v>
      </c>
      <c r="E68" s="1102">
        <v>0</v>
      </c>
      <c r="F68" s="1102">
        <v>0</v>
      </c>
      <c r="G68" s="1104">
        <v>0</v>
      </c>
      <c r="H68" s="604">
        <f t="shared" si="8"/>
        <v>50</v>
      </c>
      <c r="I68" s="276">
        <v>50</v>
      </c>
      <c r="J68" s="1102">
        <v>0</v>
      </c>
      <c r="K68" s="1102">
        <v>0</v>
      </c>
      <c r="L68" s="1148">
        <v>0</v>
      </c>
      <c r="M68" s="1147">
        <f t="shared" si="12"/>
        <v>50</v>
      </c>
      <c r="N68" s="276">
        <v>50</v>
      </c>
      <c r="O68" s="1102">
        <v>0</v>
      </c>
      <c r="P68" s="1102">
        <v>0</v>
      </c>
      <c r="Q68" s="1104">
        <v>0</v>
      </c>
      <c r="R68" s="827"/>
      <c r="S68" s="800"/>
    </row>
    <row r="69" spans="1:19" ht="36" x14ac:dyDescent="0.25">
      <c r="A69" s="828"/>
      <c r="B69" s="899" t="s">
        <v>569</v>
      </c>
      <c r="C69" s="1136">
        <f>SUM(D69:G69)</f>
        <v>280</v>
      </c>
      <c r="D69" s="1135">
        <f>SUM(D70)</f>
        <v>280</v>
      </c>
      <c r="E69" s="1135">
        <f t="shared" ref="E69:G70" si="13">SUM(E70)</f>
        <v>0</v>
      </c>
      <c r="F69" s="1135">
        <f t="shared" si="13"/>
        <v>0</v>
      </c>
      <c r="G69" s="1136">
        <f t="shared" si="13"/>
        <v>0</v>
      </c>
      <c r="H69" s="1137">
        <f>SUM(I69:L69)</f>
        <v>280</v>
      </c>
      <c r="I69" s="1135">
        <f t="shared" ref="I69:L70" si="14">SUM(I70)</f>
        <v>280</v>
      </c>
      <c r="J69" s="1135">
        <f t="shared" si="14"/>
        <v>0</v>
      </c>
      <c r="K69" s="1135">
        <f t="shared" si="14"/>
        <v>0</v>
      </c>
      <c r="L69" s="1138">
        <f t="shared" si="14"/>
        <v>0</v>
      </c>
      <c r="M69" s="1149">
        <f>SUM(N69:Q69)</f>
        <v>280</v>
      </c>
      <c r="N69" s="1135">
        <f t="shared" ref="N69:Q70" si="15">SUM(N70)</f>
        <v>280</v>
      </c>
      <c r="O69" s="1135">
        <f t="shared" si="15"/>
        <v>0</v>
      </c>
      <c r="P69" s="1135">
        <f t="shared" si="15"/>
        <v>0</v>
      </c>
      <c r="Q69" s="1140">
        <f t="shared" si="15"/>
        <v>0</v>
      </c>
      <c r="R69" s="829"/>
      <c r="S69" s="800"/>
    </row>
    <row r="70" spans="1:19" ht="24" x14ac:dyDescent="0.25">
      <c r="A70" s="808" t="s">
        <v>167</v>
      </c>
      <c r="B70" s="893" t="s">
        <v>570</v>
      </c>
      <c r="C70" s="1089">
        <f>SUM(D70:G70)</f>
        <v>280</v>
      </c>
      <c r="D70" s="1090">
        <f>SUM(D71)</f>
        <v>280</v>
      </c>
      <c r="E70" s="1090">
        <f t="shared" si="13"/>
        <v>0</v>
      </c>
      <c r="F70" s="1090">
        <f t="shared" si="13"/>
        <v>0</v>
      </c>
      <c r="G70" s="1142">
        <f t="shared" si="13"/>
        <v>0</v>
      </c>
      <c r="H70" s="1092">
        <f>SUM(I70:L70)</f>
        <v>280</v>
      </c>
      <c r="I70" s="1090">
        <f t="shared" si="14"/>
        <v>280</v>
      </c>
      <c r="J70" s="1090">
        <f t="shared" si="14"/>
        <v>0</v>
      </c>
      <c r="K70" s="1090">
        <f t="shared" si="14"/>
        <v>0</v>
      </c>
      <c r="L70" s="1094">
        <f t="shared" si="14"/>
        <v>0</v>
      </c>
      <c r="M70" s="1092">
        <f>SUM(N70:Q70)</f>
        <v>280</v>
      </c>
      <c r="N70" s="1090">
        <f t="shared" si="15"/>
        <v>280</v>
      </c>
      <c r="O70" s="1090">
        <f t="shared" si="15"/>
        <v>0</v>
      </c>
      <c r="P70" s="1090">
        <f t="shared" si="15"/>
        <v>0</v>
      </c>
      <c r="Q70" s="1094">
        <f t="shared" si="15"/>
        <v>0</v>
      </c>
      <c r="R70" s="674"/>
      <c r="S70" s="800"/>
    </row>
    <row r="71" spans="1:19" ht="24" x14ac:dyDescent="0.25">
      <c r="A71" s="830" t="s">
        <v>26</v>
      </c>
      <c r="B71" s="529" t="s">
        <v>166</v>
      </c>
      <c r="C71" s="1150">
        <f>SUM(D71:G71)</f>
        <v>280</v>
      </c>
      <c r="D71" s="610">
        <v>280</v>
      </c>
      <c r="E71" s="1151">
        <v>0</v>
      </c>
      <c r="F71" s="1151">
        <v>0</v>
      </c>
      <c r="G71" s="1150">
        <v>0</v>
      </c>
      <c r="H71" s="609">
        <f>SUM(I71:L71)</f>
        <v>280</v>
      </c>
      <c r="I71" s="610">
        <v>280</v>
      </c>
      <c r="J71" s="1151">
        <v>0</v>
      </c>
      <c r="K71" s="1151">
        <v>0</v>
      </c>
      <c r="L71" s="1152">
        <v>0</v>
      </c>
      <c r="M71" s="1153">
        <f>SUM(N71:Q71)</f>
        <v>280</v>
      </c>
      <c r="N71" s="610">
        <v>280</v>
      </c>
      <c r="O71" s="1151">
        <v>0</v>
      </c>
      <c r="P71" s="1151">
        <v>0</v>
      </c>
      <c r="Q71" s="1154">
        <v>0</v>
      </c>
      <c r="R71" s="831"/>
      <c r="S71" s="800"/>
    </row>
    <row r="72" spans="1:19" ht="60" x14ac:dyDescent="0.25">
      <c r="A72" s="832"/>
      <c r="B72" s="897" t="s">
        <v>18</v>
      </c>
      <c r="C72" s="1155">
        <f>SUM(D72:G72)</f>
        <v>194</v>
      </c>
      <c r="D72" s="1124">
        <f>SUM(D73)</f>
        <v>194</v>
      </c>
      <c r="E72" s="461">
        <f t="shared" ref="E72:G73" si="16">SUM(E73)</f>
        <v>0</v>
      </c>
      <c r="F72" s="461">
        <f t="shared" si="16"/>
        <v>0</v>
      </c>
      <c r="G72" s="1125">
        <f t="shared" si="16"/>
        <v>0</v>
      </c>
      <c r="H72" s="602">
        <f>SUM(I72:L72)</f>
        <v>194</v>
      </c>
      <c r="I72" s="461">
        <f t="shared" ref="I72:L73" si="17">SUM(I73)</f>
        <v>194</v>
      </c>
      <c r="J72" s="461">
        <f t="shared" si="17"/>
        <v>0</v>
      </c>
      <c r="K72" s="461">
        <f t="shared" si="17"/>
        <v>0</v>
      </c>
      <c r="L72" s="1127">
        <f t="shared" si="17"/>
        <v>0</v>
      </c>
      <c r="M72" s="1002">
        <f>SUM(N72:Q72)</f>
        <v>194</v>
      </c>
      <c r="N72" s="1124">
        <f t="shared" ref="N72:Q73" si="18">SUM(N73)</f>
        <v>194</v>
      </c>
      <c r="O72" s="461">
        <f t="shared" si="18"/>
        <v>0</v>
      </c>
      <c r="P72" s="461">
        <f t="shared" si="18"/>
        <v>0</v>
      </c>
      <c r="Q72" s="931">
        <f t="shared" si="18"/>
        <v>0</v>
      </c>
      <c r="R72" s="821">
        <f>M72/C72*100</f>
        <v>100</v>
      </c>
      <c r="S72" s="800"/>
    </row>
    <row r="73" spans="1:19" ht="36" x14ac:dyDescent="0.25">
      <c r="A73" s="826"/>
      <c r="B73" s="900" t="s">
        <v>571</v>
      </c>
      <c r="C73" s="1156">
        <f t="shared" ref="C73:C100" si="19">D73+E73+F73</f>
        <v>194</v>
      </c>
      <c r="D73" s="1157">
        <f>SUM(D74)</f>
        <v>194</v>
      </c>
      <c r="E73" s="1157">
        <f t="shared" si="16"/>
        <v>0</v>
      </c>
      <c r="F73" s="1157">
        <f t="shared" si="16"/>
        <v>0</v>
      </c>
      <c r="G73" s="1158">
        <f t="shared" si="16"/>
        <v>0</v>
      </c>
      <c r="H73" s="1159">
        <f>I73</f>
        <v>194</v>
      </c>
      <c r="I73" s="1157">
        <f t="shared" si="17"/>
        <v>194</v>
      </c>
      <c r="J73" s="1157">
        <f t="shared" si="17"/>
        <v>0</v>
      </c>
      <c r="K73" s="1157">
        <f t="shared" si="17"/>
        <v>0</v>
      </c>
      <c r="L73" s="1160">
        <f t="shared" si="17"/>
        <v>0</v>
      </c>
      <c r="M73" s="1159">
        <f t="shared" si="12"/>
        <v>194</v>
      </c>
      <c r="N73" s="1157">
        <f>SUM(N74)</f>
        <v>194</v>
      </c>
      <c r="O73" s="1157">
        <f t="shared" si="18"/>
        <v>0</v>
      </c>
      <c r="P73" s="1157">
        <f t="shared" si="18"/>
        <v>0</v>
      </c>
      <c r="Q73" s="1161">
        <f t="shared" si="18"/>
        <v>0</v>
      </c>
      <c r="R73" s="833"/>
      <c r="S73" s="800"/>
    </row>
    <row r="74" spans="1:19" ht="48" x14ac:dyDescent="0.25">
      <c r="A74" s="826" t="s">
        <v>26</v>
      </c>
      <c r="B74" s="1338" t="s">
        <v>572</v>
      </c>
      <c r="C74" s="1339">
        <f>SUM(D74:G74)</f>
        <v>194</v>
      </c>
      <c r="D74" s="1177">
        <f>SUM(D75:D86)</f>
        <v>194</v>
      </c>
      <c r="E74" s="1177">
        <f>SUM(E75:E86)</f>
        <v>0</v>
      </c>
      <c r="F74" s="1177">
        <f>SUM(F75:F86)</f>
        <v>0</v>
      </c>
      <c r="G74" s="1340">
        <f>SUM(G75:G86)</f>
        <v>0</v>
      </c>
      <c r="H74" s="925">
        <f>SUM(I74:L74)</f>
        <v>194</v>
      </c>
      <c r="I74" s="1177">
        <v>194</v>
      </c>
      <c r="J74" s="1177">
        <f>SUM(J75:J86)</f>
        <v>0</v>
      </c>
      <c r="K74" s="1177">
        <f>SUM(K75:K86)</f>
        <v>0</v>
      </c>
      <c r="L74" s="1178">
        <f>SUM(L75:L86)</f>
        <v>0</v>
      </c>
      <c r="M74" s="925">
        <f>SUM(N74:Q74)</f>
        <v>194</v>
      </c>
      <c r="N74" s="1177">
        <f>SUM(N75:N86)</f>
        <v>194</v>
      </c>
      <c r="O74" s="1177">
        <f>SUM(O75:O86)</f>
        <v>0</v>
      </c>
      <c r="P74" s="1177">
        <f>SUM(P75:P86)</f>
        <v>0</v>
      </c>
      <c r="Q74" s="1178">
        <f>SUM(Q75:Q86)</f>
        <v>0</v>
      </c>
      <c r="R74" s="377"/>
      <c r="S74" s="800"/>
    </row>
    <row r="75" spans="1:19" ht="36" x14ac:dyDescent="0.25">
      <c r="A75" s="834" t="s">
        <v>607</v>
      </c>
      <c r="B75" s="1341" t="s">
        <v>80</v>
      </c>
      <c r="C75" s="1119">
        <f>SUM(D75:G75)</f>
        <v>0</v>
      </c>
      <c r="D75" s="1151">
        <v>0</v>
      </c>
      <c r="E75" s="1119">
        <v>0</v>
      </c>
      <c r="F75" s="1151">
        <v>0</v>
      </c>
      <c r="G75" s="1150">
        <v>0</v>
      </c>
      <c r="H75" s="609">
        <f>SUM(I75:L75)</f>
        <v>0</v>
      </c>
      <c r="I75" s="1151">
        <v>0</v>
      </c>
      <c r="J75" s="1151">
        <v>0</v>
      </c>
      <c r="K75" s="1151">
        <v>0</v>
      </c>
      <c r="L75" s="1152">
        <v>0</v>
      </c>
      <c r="M75" s="609">
        <f>SUM(N75:Q75)</f>
        <v>0</v>
      </c>
      <c r="N75" s="1151">
        <v>0</v>
      </c>
      <c r="O75" s="1119">
        <v>0</v>
      </c>
      <c r="P75" s="1151">
        <v>0</v>
      </c>
      <c r="Q75" s="1154">
        <v>0</v>
      </c>
      <c r="R75" s="831"/>
      <c r="S75" s="800"/>
    </row>
    <row r="76" spans="1:19" ht="24" x14ac:dyDescent="0.25">
      <c r="A76" s="826" t="s">
        <v>608</v>
      </c>
      <c r="B76" s="529" t="s">
        <v>81</v>
      </c>
      <c r="C76" s="1095">
        <f t="shared" si="19"/>
        <v>124</v>
      </c>
      <c r="D76" s="1102">
        <v>124</v>
      </c>
      <c r="E76" s="1119">
        <v>0</v>
      </c>
      <c r="F76" s="1102">
        <v>0</v>
      </c>
      <c r="G76" s="1109">
        <v>0</v>
      </c>
      <c r="H76" s="604">
        <f t="shared" ref="H76:H100" si="20">I76+J76+K76</f>
        <v>124</v>
      </c>
      <c r="I76" s="1102">
        <v>124</v>
      </c>
      <c r="J76" s="1102">
        <v>0</v>
      </c>
      <c r="K76" s="1102">
        <v>0</v>
      </c>
      <c r="L76" s="1148">
        <v>0</v>
      </c>
      <c r="M76" s="604">
        <f t="shared" si="12"/>
        <v>124</v>
      </c>
      <c r="N76" s="1102">
        <v>124</v>
      </c>
      <c r="O76" s="1119">
        <v>0</v>
      </c>
      <c r="P76" s="1102">
        <v>0</v>
      </c>
      <c r="Q76" s="1104">
        <v>0</v>
      </c>
      <c r="R76" s="827"/>
      <c r="S76" s="800"/>
    </row>
    <row r="77" spans="1:19" ht="48" x14ac:dyDescent="0.25">
      <c r="A77" s="826" t="s">
        <v>609</v>
      </c>
      <c r="B77" s="529" t="s">
        <v>573</v>
      </c>
      <c r="C77" s="1095">
        <f t="shared" si="19"/>
        <v>15</v>
      </c>
      <c r="D77" s="1102">
        <v>15</v>
      </c>
      <c r="E77" s="1119">
        <v>0</v>
      </c>
      <c r="F77" s="1102">
        <v>0</v>
      </c>
      <c r="G77" s="1109">
        <v>0</v>
      </c>
      <c r="H77" s="604">
        <f t="shared" si="20"/>
        <v>15</v>
      </c>
      <c r="I77" s="1102">
        <v>15</v>
      </c>
      <c r="J77" s="1102">
        <v>0</v>
      </c>
      <c r="K77" s="1102">
        <v>0</v>
      </c>
      <c r="L77" s="1148">
        <v>0</v>
      </c>
      <c r="M77" s="604">
        <f t="shared" si="12"/>
        <v>15</v>
      </c>
      <c r="N77" s="1102">
        <v>15</v>
      </c>
      <c r="O77" s="1119">
        <v>0</v>
      </c>
      <c r="P77" s="1102">
        <v>0</v>
      </c>
      <c r="Q77" s="1104">
        <v>0</v>
      </c>
      <c r="R77" s="827"/>
      <c r="S77" s="800"/>
    </row>
    <row r="78" spans="1:19" ht="24" x14ac:dyDescent="0.25">
      <c r="A78" s="826" t="s">
        <v>610</v>
      </c>
      <c r="B78" s="529" t="s">
        <v>83</v>
      </c>
      <c r="C78" s="1095">
        <f t="shared" si="19"/>
        <v>45</v>
      </c>
      <c r="D78" s="1102">
        <v>45</v>
      </c>
      <c r="E78" s="1119">
        <v>0</v>
      </c>
      <c r="F78" s="1102">
        <v>0</v>
      </c>
      <c r="G78" s="1109">
        <v>0</v>
      </c>
      <c r="H78" s="604">
        <f t="shared" si="20"/>
        <v>45</v>
      </c>
      <c r="I78" s="1102">
        <v>45</v>
      </c>
      <c r="J78" s="1102">
        <v>0</v>
      </c>
      <c r="K78" s="1102">
        <v>0</v>
      </c>
      <c r="L78" s="1148">
        <v>0</v>
      </c>
      <c r="M78" s="604">
        <f t="shared" si="12"/>
        <v>45</v>
      </c>
      <c r="N78" s="1102">
        <v>45</v>
      </c>
      <c r="O78" s="1119">
        <v>0</v>
      </c>
      <c r="P78" s="1102">
        <v>0</v>
      </c>
      <c r="Q78" s="1104">
        <v>0</v>
      </c>
      <c r="R78" s="827"/>
      <c r="S78" s="800"/>
    </row>
    <row r="79" spans="1:19" ht="48" x14ac:dyDescent="0.25">
      <c r="A79" s="826" t="s">
        <v>611</v>
      </c>
      <c r="B79" s="529" t="s">
        <v>574</v>
      </c>
      <c r="C79" s="1095">
        <f t="shared" si="19"/>
        <v>0</v>
      </c>
      <c r="D79" s="1151">
        <v>0</v>
      </c>
      <c r="E79" s="1151">
        <v>0</v>
      </c>
      <c r="F79" s="1102">
        <v>0</v>
      </c>
      <c r="G79" s="1109">
        <v>0</v>
      </c>
      <c r="H79" s="604">
        <f t="shared" si="20"/>
        <v>0</v>
      </c>
      <c r="I79" s="1151">
        <v>0</v>
      </c>
      <c r="J79" s="1102">
        <v>0</v>
      </c>
      <c r="K79" s="1102">
        <v>0</v>
      </c>
      <c r="L79" s="1148">
        <v>0</v>
      </c>
      <c r="M79" s="604">
        <f t="shared" si="12"/>
        <v>0</v>
      </c>
      <c r="N79" s="1151">
        <v>0</v>
      </c>
      <c r="O79" s="1151">
        <v>0</v>
      </c>
      <c r="P79" s="1102">
        <v>0</v>
      </c>
      <c r="Q79" s="1104">
        <v>0</v>
      </c>
      <c r="R79" s="827"/>
      <c r="S79" s="800"/>
    </row>
    <row r="80" spans="1:19" ht="72" x14ac:dyDescent="0.25">
      <c r="A80" s="835" t="s">
        <v>612</v>
      </c>
      <c r="B80" s="529" t="s">
        <v>575</v>
      </c>
      <c r="C80" s="1095">
        <f t="shared" si="19"/>
        <v>0</v>
      </c>
      <c r="D80" s="1151">
        <v>0</v>
      </c>
      <c r="E80" s="1151">
        <v>0</v>
      </c>
      <c r="F80" s="1102">
        <v>0</v>
      </c>
      <c r="G80" s="1109">
        <v>0</v>
      </c>
      <c r="H80" s="604">
        <f t="shared" si="20"/>
        <v>0</v>
      </c>
      <c r="I80" s="1151">
        <v>0</v>
      </c>
      <c r="J80" s="1102">
        <v>0</v>
      </c>
      <c r="K80" s="1102">
        <v>0</v>
      </c>
      <c r="L80" s="1148">
        <v>0</v>
      </c>
      <c r="M80" s="604">
        <f t="shared" si="12"/>
        <v>0</v>
      </c>
      <c r="N80" s="1151">
        <v>0</v>
      </c>
      <c r="O80" s="1151">
        <v>0</v>
      </c>
      <c r="P80" s="1102">
        <v>0</v>
      </c>
      <c r="Q80" s="1104">
        <v>0</v>
      </c>
      <c r="R80" s="827"/>
      <c r="S80" s="800"/>
    </row>
    <row r="81" spans="1:19" ht="72" x14ac:dyDescent="0.25">
      <c r="A81" s="826" t="s">
        <v>613</v>
      </c>
      <c r="B81" s="529" t="s">
        <v>576</v>
      </c>
      <c r="C81" s="1095">
        <f t="shared" si="19"/>
        <v>0</v>
      </c>
      <c r="D81" s="1151">
        <v>0</v>
      </c>
      <c r="E81" s="1151">
        <v>0</v>
      </c>
      <c r="F81" s="1102">
        <v>0</v>
      </c>
      <c r="G81" s="1109">
        <v>0</v>
      </c>
      <c r="H81" s="604">
        <f t="shared" si="20"/>
        <v>0</v>
      </c>
      <c r="I81" s="1151">
        <v>0</v>
      </c>
      <c r="J81" s="1102">
        <v>0</v>
      </c>
      <c r="K81" s="1102">
        <v>0</v>
      </c>
      <c r="L81" s="1148">
        <v>0</v>
      </c>
      <c r="M81" s="604">
        <f t="shared" si="12"/>
        <v>0</v>
      </c>
      <c r="N81" s="1151">
        <v>0</v>
      </c>
      <c r="O81" s="1151">
        <v>0</v>
      </c>
      <c r="P81" s="1102">
        <v>0</v>
      </c>
      <c r="Q81" s="1104">
        <v>0</v>
      </c>
      <c r="R81" s="827"/>
      <c r="S81" s="800"/>
    </row>
    <row r="82" spans="1:19" ht="84" x14ac:dyDescent="0.25">
      <c r="A82" s="826" t="s">
        <v>614</v>
      </c>
      <c r="B82" s="529" t="s">
        <v>577</v>
      </c>
      <c r="C82" s="1095">
        <f t="shared" si="19"/>
        <v>0</v>
      </c>
      <c r="D82" s="1151">
        <v>0</v>
      </c>
      <c r="E82" s="1151">
        <v>0</v>
      </c>
      <c r="F82" s="1102">
        <v>0</v>
      </c>
      <c r="G82" s="1109">
        <v>0</v>
      </c>
      <c r="H82" s="604">
        <f t="shared" si="20"/>
        <v>0</v>
      </c>
      <c r="I82" s="1151">
        <v>0</v>
      </c>
      <c r="J82" s="1102">
        <v>0</v>
      </c>
      <c r="K82" s="1102">
        <v>0</v>
      </c>
      <c r="L82" s="1148">
        <v>0</v>
      </c>
      <c r="M82" s="604">
        <f t="shared" si="12"/>
        <v>0</v>
      </c>
      <c r="N82" s="1151">
        <v>0</v>
      </c>
      <c r="O82" s="1151">
        <v>0</v>
      </c>
      <c r="P82" s="1102">
        <v>0</v>
      </c>
      <c r="Q82" s="1104">
        <v>0</v>
      </c>
      <c r="R82" s="827"/>
      <c r="S82" s="800"/>
    </row>
    <row r="83" spans="1:19" ht="24" x14ac:dyDescent="0.25">
      <c r="A83" s="826" t="s">
        <v>615</v>
      </c>
      <c r="B83" s="529" t="s">
        <v>578</v>
      </c>
      <c r="C83" s="1095">
        <f t="shared" si="19"/>
        <v>0</v>
      </c>
      <c r="D83" s="1151">
        <v>0</v>
      </c>
      <c r="E83" s="1151">
        <v>0</v>
      </c>
      <c r="F83" s="1102">
        <v>0</v>
      </c>
      <c r="G83" s="1109">
        <v>0</v>
      </c>
      <c r="H83" s="604">
        <f t="shared" si="20"/>
        <v>0</v>
      </c>
      <c r="I83" s="1151">
        <v>0</v>
      </c>
      <c r="J83" s="1102">
        <v>0</v>
      </c>
      <c r="K83" s="1102">
        <v>0</v>
      </c>
      <c r="L83" s="1148">
        <v>0</v>
      </c>
      <c r="M83" s="604">
        <f t="shared" si="12"/>
        <v>0</v>
      </c>
      <c r="N83" s="1151">
        <v>0</v>
      </c>
      <c r="O83" s="1151">
        <v>0</v>
      </c>
      <c r="P83" s="1102">
        <v>0</v>
      </c>
      <c r="Q83" s="1104">
        <v>0</v>
      </c>
      <c r="R83" s="827"/>
      <c r="S83" s="800"/>
    </row>
    <row r="84" spans="1:19" ht="36" x14ac:dyDescent="0.25">
      <c r="A84" s="826" t="s">
        <v>616</v>
      </c>
      <c r="B84" s="529" t="s">
        <v>579</v>
      </c>
      <c r="C84" s="1095">
        <f t="shared" si="19"/>
        <v>0</v>
      </c>
      <c r="D84" s="1151">
        <v>0</v>
      </c>
      <c r="E84" s="1151">
        <v>0</v>
      </c>
      <c r="F84" s="1102">
        <v>0</v>
      </c>
      <c r="G84" s="1109">
        <v>0</v>
      </c>
      <c r="H84" s="604">
        <f t="shared" si="20"/>
        <v>0</v>
      </c>
      <c r="I84" s="1151">
        <v>0</v>
      </c>
      <c r="J84" s="1102">
        <v>0</v>
      </c>
      <c r="K84" s="1102">
        <v>0</v>
      </c>
      <c r="L84" s="1148">
        <v>0</v>
      </c>
      <c r="M84" s="604">
        <f t="shared" si="12"/>
        <v>0</v>
      </c>
      <c r="N84" s="1151">
        <v>0</v>
      </c>
      <c r="O84" s="1151">
        <v>0</v>
      </c>
      <c r="P84" s="1102">
        <v>0</v>
      </c>
      <c r="Q84" s="1104">
        <v>0</v>
      </c>
      <c r="R84" s="827"/>
      <c r="S84" s="800"/>
    </row>
    <row r="85" spans="1:19" ht="24.75" x14ac:dyDescent="0.25">
      <c r="A85" s="810" t="s">
        <v>617</v>
      </c>
      <c r="B85" s="529" t="s">
        <v>618</v>
      </c>
      <c r="C85" s="1095">
        <f t="shared" si="19"/>
        <v>0</v>
      </c>
      <c r="D85" s="1102">
        <v>0</v>
      </c>
      <c r="E85" s="1102">
        <v>0</v>
      </c>
      <c r="F85" s="1102">
        <v>0</v>
      </c>
      <c r="G85" s="1109">
        <v>0</v>
      </c>
      <c r="H85" s="604">
        <f t="shared" si="20"/>
        <v>0</v>
      </c>
      <c r="I85" s="1102">
        <v>0</v>
      </c>
      <c r="J85" s="1102">
        <v>0</v>
      </c>
      <c r="K85" s="1102">
        <v>0</v>
      </c>
      <c r="L85" s="1148">
        <v>0</v>
      </c>
      <c r="M85" s="604">
        <f t="shared" si="12"/>
        <v>0</v>
      </c>
      <c r="N85" s="1102">
        <v>0</v>
      </c>
      <c r="O85" s="1102">
        <v>0</v>
      </c>
      <c r="P85" s="1102">
        <v>0</v>
      </c>
      <c r="Q85" s="1104">
        <v>0</v>
      </c>
      <c r="R85" s="827"/>
      <c r="S85" s="800"/>
    </row>
    <row r="86" spans="1:19" ht="24.75" x14ac:dyDescent="0.25">
      <c r="A86" s="826" t="s">
        <v>619</v>
      </c>
      <c r="B86" s="529" t="s">
        <v>580</v>
      </c>
      <c r="C86" s="1095">
        <f t="shared" si="19"/>
        <v>10</v>
      </c>
      <c r="D86" s="1102">
        <v>10</v>
      </c>
      <c r="E86" s="1102">
        <v>0</v>
      </c>
      <c r="F86" s="1102">
        <v>0</v>
      </c>
      <c r="G86" s="1109">
        <v>0</v>
      </c>
      <c r="H86" s="604">
        <f t="shared" si="20"/>
        <v>10</v>
      </c>
      <c r="I86" s="1102">
        <v>10</v>
      </c>
      <c r="J86" s="1102">
        <v>0</v>
      </c>
      <c r="K86" s="1102">
        <v>0</v>
      </c>
      <c r="L86" s="1148">
        <v>0</v>
      </c>
      <c r="M86" s="604">
        <f t="shared" si="12"/>
        <v>10</v>
      </c>
      <c r="N86" s="1102">
        <v>10</v>
      </c>
      <c r="O86" s="1102">
        <v>0</v>
      </c>
      <c r="P86" s="1102">
        <v>0</v>
      </c>
      <c r="Q86" s="1104">
        <v>0</v>
      </c>
      <c r="R86" s="827"/>
      <c r="S86" s="800"/>
    </row>
    <row r="87" spans="1:19" ht="36" x14ac:dyDescent="0.25">
      <c r="A87" s="836"/>
      <c r="B87" s="901" t="s">
        <v>581</v>
      </c>
      <c r="C87" s="1155">
        <f>SUM(D87:G87)</f>
        <v>681.7</v>
      </c>
      <c r="D87" s="1134">
        <f>D88+D90</f>
        <v>681.7</v>
      </c>
      <c r="E87" s="1135">
        <f>E88+E90</f>
        <v>0</v>
      </c>
      <c r="F87" s="1135">
        <f>F88+F90</f>
        <v>0</v>
      </c>
      <c r="G87" s="1136">
        <f>G88+G90</f>
        <v>0</v>
      </c>
      <c r="H87" s="1002">
        <f>SUM(I87:L87)</f>
        <v>681.7</v>
      </c>
      <c r="I87" s="1134">
        <f>I88+I90</f>
        <v>681.7</v>
      </c>
      <c r="J87" s="1135">
        <f>J88+J90</f>
        <v>0</v>
      </c>
      <c r="K87" s="1135">
        <f>K88+K90</f>
        <v>0</v>
      </c>
      <c r="L87" s="1138">
        <f>L88+L90</f>
        <v>0</v>
      </c>
      <c r="M87" s="1002">
        <f>SUM(N87:Q87)</f>
        <v>681.6</v>
      </c>
      <c r="N87" s="1134">
        <f>N88+N90</f>
        <v>681.6</v>
      </c>
      <c r="O87" s="1135">
        <f>O88+O90</f>
        <v>0</v>
      </c>
      <c r="P87" s="1135">
        <f>P88+P90</f>
        <v>0</v>
      </c>
      <c r="Q87" s="931">
        <f>Q88+Q90</f>
        <v>0</v>
      </c>
      <c r="R87" s="821">
        <f>M87/C87*100</f>
        <v>99.985330790670375</v>
      </c>
      <c r="S87" s="800"/>
    </row>
    <row r="88" spans="1:19" ht="24" x14ac:dyDescent="0.25">
      <c r="A88" s="825"/>
      <c r="B88" s="893" t="s">
        <v>582</v>
      </c>
      <c r="C88" s="1141">
        <f>SUM(D88:G88)</f>
        <v>498</v>
      </c>
      <c r="D88" s="1162">
        <f>SUM(D89)</f>
        <v>498</v>
      </c>
      <c r="E88" s="1156">
        <f>SUM(E89)</f>
        <v>0</v>
      </c>
      <c r="F88" s="1157">
        <f>SUM(F89)</f>
        <v>0</v>
      </c>
      <c r="G88" s="1158">
        <f>SUM(G89)</f>
        <v>0</v>
      </c>
      <c r="H88" s="1143">
        <f>SUM(I88:L88)</f>
        <v>498</v>
      </c>
      <c r="I88" s="1162">
        <f>SUM(I89)</f>
        <v>498</v>
      </c>
      <c r="J88" s="1156">
        <f>SUM(J89)</f>
        <v>0</v>
      </c>
      <c r="K88" s="1157">
        <f>SUM(K89)</f>
        <v>0</v>
      </c>
      <c r="L88" s="1160">
        <f>SUM(L89)</f>
        <v>0</v>
      </c>
      <c r="M88" s="1143">
        <f>SUM(N88:Q88)</f>
        <v>498</v>
      </c>
      <c r="N88" s="1162">
        <f>SUM(N89)</f>
        <v>498</v>
      </c>
      <c r="O88" s="1156">
        <f>SUM(O89)</f>
        <v>0</v>
      </c>
      <c r="P88" s="1157">
        <f>SUM(P89)</f>
        <v>0</v>
      </c>
      <c r="Q88" s="1094">
        <f>SUM(Q89)</f>
        <v>0</v>
      </c>
      <c r="R88" s="805"/>
      <c r="S88" s="800"/>
    </row>
    <row r="89" spans="1:19" ht="48" x14ac:dyDescent="0.25">
      <c r="A89" s="826" t="s">
        <v>26</v>
      </c>
      <c r="B89" s="246" t="s">
        <v>583</v>
      </c>
      <c r="C89" s="1095">
        <f t="shared" si="19"/>
        <v>498</v>
      </c>
      <c r="D89" s="1111">
        <v>498</v>
      </c>
      <c r="E89" s="1095">
        <v>0</v>
      </c>
      <c r="F89" s="1102">
        <v>0</v>
      </c>
      <c r="G89" s="1109">
        <v>0</v>
      </c>
      <c r="H89" s="604">
        <f t="shared" si="20"/>
        <v>498</v>
      </c>
      <c r="I89" s="1111">
        <v>498</v>
      </c>
      <c r="J89" s="1095">
        <v>0</v>
      </c>
      <c r="K89" s="1102">
        <v>0</v>
      </c>
      <c r="L89" s="1148">
        <v>0</v>
      </c>
      <c r="M89" s="604">
        <f t="shared" si="12"/>
        <v>498</v>
      </c>
      <c r="N89" s="1111">
        <v>498</v>
      </c>
      <c r="O89" s="1095">
        <v>0</v>
      </c>
      <c r="P89" s="1102">
        <v>0</v>
      </c>
      <c r="Q89" s="1104">
        <v>0</v>
      </c>
      <c r="R89" s="827"/>
      <c r="S89" s="800"/>
    </row>
    <row r="90" spans="1:19" ht="24" x14ac:dyDescent="0.25">
      <c r="A90" s="672"/>
      <c r="B90" s="902" t="s">
        <v>584</v>
      </c>
      <c r="C90" s="1163">
        <f>SUM(D90:G90)</f>
        <v>183.7</v>
      </c>
      <c r="D90" s="1164">
        <f>SUM(D91)</f>
        <v>183.7</v>
      </c>
      <c r="E90" s="1163">
        <f>SUM(E91)</f>
        <v>0</v>
      </c>
      <c r="F90" s="1097">
        <f>SUM(F91)</f>
        <v>0</v>
      </c>
      <c r="G90" s="1165">
        <f>SUM(G91)</f>
        <v>0</v>
      </c>
      <c r="H90" s="1166">
        <f>SUM(I90:L90)</f>
        <v>183.7</v>
      </c>
      <c r="I90" s="1164">
        <f>SUM(I91)</f>
        <v>183.7</v>
      </c>
      <c r="J90" s="1163">
        <f>SUM(J91)</f>
        <v>0</v>
      </c>
      <c r="K90" s="1097">
        <f>SUM(K91)</f>
        <v>0</v>
      </c>
      <c r="L90" s="1167">
        <f>SUM(L91)</f>
        <v>0</v>
      </c>
      <c r="M90" s="1166">
        <f>SUM(N90:Q90)</f>
        <v>183.6</v>
      </c>
      <c r="N90" s="1164">
        <f>SUM(N91)</f>
        <v>183.6</v>
      </c>
      <c r="O90" s="1163">
        <f>SUM(O91)</f>
        <v>0</v>
      </c>
      <c r="P90" s="1097">
        <f>SUM(P91)</f>
        <v>0</v>
      </c>
      <c r="Q90" s="1099">
        <f>SUM(Q91)</f>
        <v>0</v>
      </c>
      <c r="R90" s="674"/>
      <c r="S90" s="800"/>
    </row>
    <row r="91" spans="1:19" ht="24" x14ac:dyDescent="0.25">
      <c r="A91" s="826" t="s">
        <v>34</v>
      </c>
      <c r="B91" s="1261" t="s">
        <v>585</v>
      </c>
      <c r="C91" s="1101">
        <f>SUM(D91:G91)</f>
        <v>183.7</v>
      </c>
      <c r="D91" s="1168">
        <v>183.7</v>
      </c>
      <c r="E91" s="799">
        <f>SUM(E92:E100)</f>
        <v>0</v>
      </c>
      <c r="F91" s="799">
        <f>SUM(F92:F100)</f>
        <v>0</v>
      </c>
      <c r="G91" s="1100">
        <f>SUM(G92:G100)</f>
        <v>0</v>
      </c>
      <c r="H91" s="924">
        <f>SUM(I91:L91)</f>
        <v>183.7</v>
      </c>
      <c r="I91" s="1168">
        <v>183.7</v>
      </c>
      <c r="J91" s="799">
        <f>SUM(J92:J100)</f>
        <v>0</v>
      </c>
      <c r="K91" s="799">
        <f>SUM(K92:K100)</f>
        <v>0</v>
      </c>
      <c r="L91" s="933">
        <f>SUM(L92:L100)</f>
        <v>0</v>
      </c>
      <c r="M91" s="924">
        <f>SUM(N91:Q91)</f>
        <v>183.6</v>
      </c>
      <c r="N91" s="1168">
        <v>183.6</v>
      </c>
      <c r="O91" s="799">
        <f>SUM(O92:O100)</f>
        <v>0</v>
      </c>
      <c r="P91" s="799">
        <f>SUM(P92:P100)</f>
        <v>0</v>
      </c>
      <c r="Q91" s="933">
        <f>SUM(Q92:Q100)</f>
        <v>0</v>
      </c>
      <c r="R91" s="906"/>
      <c r="S91" s="800"/>
    </row>
    <row r="92" spans="1:19" ht="24" x14ac:dyDescent="0.25">
      <c r="A92" s="826" t="s">
        <v>397</v>
      </c>
      <c r="B92" s="246" t="s">
        <v>586</v>
      </c>
      <c r="C92" s="1101">
        <f>SUM(D92:G92)</f>
        <v>0</v>
      </c>
      <c r="D92" s="1168">
        <v>0</v>
      </c>
      <c r="E92" s="799">
        <v>0</v>
      </c>
      <c r="F92" s="799">
        <v>0</v>
      </c>
      <c r="G92" s="1100">
        <v>0</v>
      </c>
      <c r="H92" s="924"/>
      <c r="I92" s="1168">
        <v>0</v>
      </c>
      <c r="J92" s="799">
        <v>0</v>
      </c>
      <c r="K92" s="799">
        <v>0</v>
      </c>
      <c r="L92" s="933">
        <v>0</v>
      </c>
      <c r="M92" s="924"/>
      <c r="N92" s="1168">
        <v>0</v>
      </c>
      <c r="O92" s="799">
        <v>0</v>
      </c>
      <c r="P92" s="799">
        <v>0</v>
      </c>
      <c r="Q92" s="933">
        <v>0</v>
      </c>
      <c r="R92" s="906"/>
      <c r="S92" s="800"/>
    </row>
    <row r="93" spans="1:19" ht="36" x14ac:dyDescent="0.25">
      <c r="A93" s="826" t="s">
        <v>398</v>
      </c>
      <c r="B93" s="246" t="s">
        <v>587</v>
      </c>
      <c r="C93" s="1095">
        <f t="shared" si="19"/>
        <v>0</v>
      </c>
      <c r="D93" s="1111">
        <v>0</v>
      </c>
      <c r="E93" s="1102">
        <v>0</v>
      </c>
      <c r="F93" s="1102">
        <v>0</v>
      </c>
      <c r="G93" s="1103">
        <v>0</v>
      </c>
      <c r="H93" s="604">
        <f t="shared" si="20"/>
        <v>0</v>
      </c>
      <c r="I93" s="1111">
        <v>0</v>
      </c>
      <c r="J93" s="1102">
        <v>0</v>
      </c>
      <c r="K93" s="1102">
        <v>0</v>
      </c>
      <c r="L93" s="1104">
        <v>0</v>
      </c>
      <c r="M93" s="604">
        <f t="shared" si="12"/>
        <v>0</v>
      </c>
      <c r="N93" s="1111">
        <v>0</v>
      </c>
      <c r="O93" s="1102">
        <v>0</v>
      </c>
      <c r="P93" s="1102">
        <v>0</v>
      </c>
      <c r="Q93" s="1104">
        <v>0</v>
      </c>
      <c r="R93" s="827"/>
      <c r="S93" s="800"/>
    </row>
    <row r="94" spans="1:19" ht="24" x14ac:dyDescent="0.25">
      <c r="A94" s="826" t="s">
        <v>399</v>
      </c>
      <c r="B94" s="246" t="s">
        <v>93</v>
      </c>
      <c r="C94" s="1095">
        <f t="shared" si="19"/>
        <v>45</v>
      </c>
      <c r="D94" s="1111">
        <v>45</v>
      </c>
      <c r="E94" s="1095">
        <v>0</v>
      </c>
      <c r="F94" s="1102">
        <v>0</v>
      </c>
      <c r="G94" s="1109">
        <v>0</v>
      </c>
      <c r="H94" s="604">
        <f t="shared" si="20"/>
        <v>45</v>
      </c>
      <c r="I94" s="1111">
        <v>45</v>
      </c>
      <c r="J94" s="1095">
        <v>0</v>
      </c>
      <c r="K94" s="1102">
        <v>0</v>
      </c>
      <c r="L94" s="1148">
        <v>0</v>
      </c>
      <c r="M94" s="604">
        <f>SUM(N94:Q94)</f>
        <v>0</v>
      </c>
      <c r="N94" s="1111">
        <v>0</v>
      </c>
      <c r="O94" s="1095">
        <v>0</v>
      </c>
      <c r="P94" s="1102">
        <v>0</v>
      </c>
      <c r="Q94" s="1104">
        <v>0</v>
      </c>
      <c r="R94" s="827"/>
      <c r="S94" s="800"/>
    </row>
    <row r="95" spans="1:19" ht="36" x14ac:dyDescent="0.25">
      <c r="A95" s="826" t="s">
        <v>400</v>
      </c>
      <c r="B95" s="246" t="s">
        <v>95</v>
      </c>
      <c r="C95" s="1095">
        <f t="shared" si="19"/>
        <v>0</v>
      </c>
      <c r="D95" s="1111">
        <v>0</v>
      </c>
      <c r="E95" s="1095">
        <v>0</v>
      </c>
      <c r="F95" s="1102">
        <v>0</v>
      </c>
      <c r="G95" s="1109">
        <v>0</v>
      </c>
      <c r="H95" s="604">
        <f t="shared" si="20"/>
        <v>0</v>
      </c>
      <c r="I95" s="1111">
        <v>0</v>
      </c>
      <c r="J95" s="1095">
        <v>0</v>
      </c>
      <c r="K95" s="1102">
        <v>0</v>
      </c>
      <c r="L95" s="1148">
        <v>0</v>
      </c>
      <c r="M95" s="604">
        <f>SUM(N95:Q95)</f>
        <v>0</v>
      </c>
      <c r="N95" s="1111">
        <v>0</v>
      </c>
      <c r="O95" s="1095">
        <v>0</v>
      </c>
      <c r="P95" s="1102">
        <v>0</v>
      </c>
      <c r="Q95" s="1104">
        <v>0</v>
      </c>
      <c r="R95" s="827"/>
      <c r="S95" s="800"/>
    </row>
    <row r="96" spans="1:19" ht="24" x14ac:dyDescent="0.25">
      <c r="A96" s="826" t="s">
        <v>588</v>
      </c>
      <c r="B96" s="246" t="s">
        <v>211</v>
      </c>
      <c r="C96" s="1095">
        <f t="shared" si="19"/>
        <v>69.900000000000006</v>
      </c>
      <c r="D96" s="1111">
        <v>69.900000000000006</v>
      </c>
      <c r="E96" s="1095">
        <v>0</v>
      </c>
      <c r="F96" s="1102">
        <v>0</v>
      </c>
      <c r="G96" s="1109">
        <v>0</v>
      </c>
      <c r="H96" s="604">
        <f t="shared" si="20"/>
        <v>69</v>
      </c>
      <c r="I96" s="1111">
        <v>69</v>
      </c>
      <c r="J96" s="1095">
        <v>0</v>
      </c>
      <c r="K96" s="1102">
        <v>0</v>
      </c>
      <c r="L96" s="1148">
        <v>0</v>
      </c>
      <c r="M96" s="604">
        <f>N96+O96+P96</f>
        <v>69</v>
      </c>
      <c r="N96" s="1111">
        <v>69</v>
      </c>
      <c r="O96" s="1095">
        <v>0</v>
      </c>
      <c r="P96" s="1102">
        <v>0</v>
      </c>
      <c r="Q96" s="1104">
        <v>0</v>
      </c>
      <c r="R96" s="827"/>
      <c r="S96" s="800"/>
    </row>
    <row r="97" spans="1:19" ht="36" x14ac:dyDescent="0.25">
      <c r="A97" s="826" t="s">
        <v>589</v>
      </c>
      <c r="B97" s="246" t="s">
        <v>254</v>
      </c>
      <c r="C97" s="1095">
        <f t="shared" si="19"/>
        <v>14.9</v>
      </c>
      <c r="D97" s="1111">
        <v>14.9</v>
      </c>
      <c r="E97" s="1095">
        <v>0</v>
      </c>
      <c r="F97" s="1102">
        <v>0</v>
      </c>
      <c r="G97" s="1109">
        <v>0</v>
      </c>
      <c r="H97" s="604">
        <f t="shared" si="20"/>
        <v>14.9</v>
      </c>
      <c r="I97" s="1111">
        <v>14.9</v>
      </c>
      <c r="J97" s="1095">
        <v>0</v>
      </c>
      <c r="K97" s="1102">
        <v>0</v>
      </c>
      <c r="L97" s="1148">
        <v>0</v>
      </c>
      <c r="M97" s="604">
        <f>N97+O97+P97</f>
        <v>14.9</v>
      </c>
      <c r="N97" s="1111">
        <v>14.9</v>
      </c>
      <c r="O97" s="1095">
        <v>0</v>
      </c>
      <c r="P97" s="1102">
        <v>0</v>
      </c>
      <c r="Q97" s="1104">
        <v>0</v>
      </c>
      <c r="R97" s="827"/>
      <c r="S97" s="800"/>
    </row>
    <row r="98" spans="1:19" ht="48" x14ac:dyDescent="0.25">
      <c r="A98" s="826" t="s">
        <v>590</v>
      </c>
      <c r="B98" s="246" t="s">
        <v>591</v>
      </c>
      <c r="C98" s="1095">
        <f t="shared" si="19"/>
        <v>0</v>
      </c>
      <c r="D98" s="1111">
        <v>0</v>
      </c>
      <c r="E98" s="1095">
        <v>0</v>
      </c>
      <c r="F98" s="1102">
        <v>0</v>
      </c>
      <c r="G98" s="1109">
        <v>0</v>
      </c>
      <c r="H98" s="604">
        <f t="shared" si="20"/>
        <v>0</v>
      </c>
      <c r="I98" s="1111">
        <v>0</v>
      </c>
      <c r="J98" s="1095">
        <v>0</v>
      </c>
      <c r="K98" s="1102">
        <v>0</v>
      </c>
      <c r="L98" s="1148">
        <v>0</v>
      </c>
      <c r="M98" s="604">
        <f t="shared" si="12"/>
        <v>0</v>
      </c>
      <c r="N98" s="1111">
        <v>0</v>
      </c>
      <c r="O98" s="1095">
        <v>0</v>
      </c>
      <c r="P98" s="1102">
        <v>0</v>
      </c>
      <c r="Q98" s="1104">
        <v>0</v>
      </c>
      <c r="R98" s="827"/>
      <c r="S98" s="800"/>
    </row>
    <row r="99" spans="1:19" ht="60" x14ac:dyDescent="0.25">
      <c r="A99" s="826" t="s">
        <v>592</v>
      </c>
      <c r="B99" s="246" t="s">
        <v>593</v>
      </c>
      <c r="C99" s="1095">
        <f t="shared" si="19"/>
        <v>0</v>
      </c>
      <c r="D99" s="1111">
        <v>0</v>
      </c>
      <c r="E99" s="1095">
        <v>0</v>
      </c>
      <c r="F99" s="1102">
        <v>0</v>
      </c>
      <c r="G99" s="1109">
        <v>0</v>
      </c>
      <c r="H99" s="604">
        <f t="shared" si="20"/>
        <v>0</v>
      </c>
      <c r="I99" s="1111">
        <v>0</v>
      </c>
      <c r="J99" s="1095">
        <v>0</v>
      </c>
      <c r="K99" s="1102">
        <v>0</v>
      </c>
      <c r="L99" s="1148">
        <v>0</v>
      </c>
      <c r="M99" s="604">
        <f t="shared" si="12"/>
        <v>0</v>
      </c>
      <c r="N99" s="1111">
        <v>0</v>
      </c>
      <c r="O99" s="1095">
        <v>0</v>
      </c>
      <c r="P99" s="1102">
        <v>0</v>
      </c>
      <c r="Q99" s="1104">
        <v>0</v>
      </c>
      <c r="R99" s="827"/>
      <c r="S99" s="800"/>
    </row>
    <row r="100" spans="1:19" ht="36" x14ac:dyDescent="0.25">
      <c r="A100" s="826" t="s">
        <v>594</v>
      </c>
      <c r="B100" s="246" t="s">
        <v>595</v>
      </c>
      <c r="C100" s="1095">
        <f t="shared" si="19"/>
        <v>0</v>
      </c>
      <c r="D100" s="1111">
        <v>0</v>
      </c>
      <c r="E100" s="1095">
        <v>0</v>
      </c>
      <c r="F100" s="1102">
        <v>0</v>
      </c>
      <c r="G100" s="1109">
        <v>0</v>
      </c>
      <c r="H100" s="604">
        <f t="shared" si="20"/>
        <v>0</v>
      </c>
      <c r="I100" s="1111">
        <v>0</v>
      </c>
      <c r="J100" s="1095">
        <v>0</v>
      </c>
      <c r="K100" s="1102">
        <v>0</v>
      </c>
      <c r="L100" s="1148">
        <v>0</v>
      </c>
      <c r="M100" s="604">
        <f t="shared" si="12"/>
        <v>0</v>
      </c>
      <c r="N100" s="1111">
        <v>0</v>
      </c>
      <c r="O100" s="1095">
        <v>0</v>
      </c>
      <c r="P100" s="1102">
        <v>0</v>
      </c>
      <c r="Q100" s="1104">
        <v>0</v>
      </c>
      <c r="R100" s="827"/>
      <c r="S100" s="800"/>
    </row>
    <row r="101" spans="1:19" ht="60" x14ac:dyDescent="0.25">
      <c r="A101" s="837"/>
      <c r="B101" s="897" t="s">
        <v>19</v>
      </c>
      <c r="C101" s="1155">
        <f t="shared" ref="C101:C110" si="21">SUM(D101:G101)</f>
        <v>0</v>
      </c>
      <c r="D101" s="751">
        <f>D102+D105+D108+D110</f>
        <v>0</v>
      </c>
      <c r="E101" s="1082">
        <f>E102+E105+E108+E110</f>
        <v>0</v>
      </c>
      <c r="F101" s="1082">
        <f>F102+F105+F108+F110</f>
        <v>0</v>
      </c>
      <c r="G101" s="1083">
        <f>G102+G105+G108+G110</f>
        <v>0</v>
      </c>
      <c r="H101" s="602">
        <f t="shared" ref="H101:H110" si="22">SUM(I101:L101)</f>
        <v>0</v>
      </c>
      <c r="I101" s="1082">
        <f>I102+I105+I108+I110</f>
        <v>0</v>
      </c>
      <c r="J101" s="1082">
        <f>J102+J105+J108+J110</f>
        <v>0</v>
      </c>
      <c r="K101" s="1082">
        <f>K102+K105+K108+K110</f>
        <v>0</v>
      </c>
      <c r="L101" s="1169">
        <f>L102+L105+L108+L110</f>
        <v>0</v>
      </c>
      <c r="M101" s="1002">
        <f t="shared" ref="M101:M110" si="23">SUM(N101:Q101)</f>
        <v>0</v>
      </c>
      <c r="N101" s="751">
        <f>N102+N105+N108+N110</f>
        <v>0</v>
      </c>
      <c r="O101" s="1082">
        <f>O102+O105+O108+O110</f>
        <v>0</v>
      </c>
      <c r="P101" s="1082">
        <f>P102+P105+P108+P110</f>
        <v>0</v>
      </c>
      <c r="Q101" s="931">
        <f>Q102+Q105+Q108+Q110</f>
        <v>0</v>
      </c>
      <c r="R101" s="821" t="e">
        <f>M101/C101*100</f>
        <v>#DIV/0!</v>
      </c>
      <c r="S101" s="800"/>
    </row>
    <row r="102" spans="1:19" ht="24" x14ac:dyDescent="0.25">
      <c r="A102" s="838"/>
      <c r="B102" s="893" t="s">
        <v>596</v>
      </c>
      <c r="C102" s="1163">
        <f t="shared" si="21"/>
        <v>0</v>
      </c>
      <c r="D102" s="1170">
        <f>SUM(D103:D104)</f>
        <v>0</v>
      </c>
      <c r="E102" s="1097">
        <f>SUM(E103:E104)</f>
        <v>0</v>
      </c>
      <c r="F102" s="1097">
        <f>SUM(F103:F104)</f>
        <v>0</v>
      </c>
      <c r="G102" s="1165">
        <f>SUM(G103:G104)</f>
        <v>0</v>
      </c>
      <c r="H102" s="1166">
        <f t="shared" si="22"/>
        <v>0</v>
      </c>
      <c r="I102" s="1170">
        <f>SUM(I103:I104)</f>
        <v>0</v>
      </c>
      <c r="J102" s="1097">
        <f>SUM(J103:J104)</f>
        <v>0</v>
      </c>
      <c r="K102" s="1097">
        <f>SUM(K103:K104)</f>
        <v>0</v>
      </c>
      <c r="L102" s="1167">
        <f>SUM(L103:L104)</f>
        <v>0</v>
      </c>
      <c r="M102" s="1166">
        <f t="shared" si="23"/>
        <v>0</v>
      </c>
      <c r="N102" s="1170">
        <f>SUM(N103:N104)</f>
        <v>0</v>
      </c>
      <c r="O102" s="1097">
        <f>SUM(O103:O104)</f>
        <v>0</v>
      </c>
      <c r="P102" s="1097">
        <f>SUM(P103:P104)</f>
        <v>0</v>
      </c>
      <c r="Q102" s="1099">
        <f>SUM(Q103:Q104)</f>
        <v>0</v>
      </c>
      <c r="R102" s="910"/>
      <c r="S102" s="800"/>
    </row>
    <row r="103" spans="1:19" ht="24" x14ac:dyDescent="0.25">
      <c r="A103" s="839" t="s">
        <v>26</v>
      </c>
      <c r="B103" s="894" t="s">
        <v>97</v>
      </c>
      <c r="C103" s="1101">
        <f t="shared" si="21"/>
        <v>0</v>
      </c>
      <c r="D103" s="799">
        <v>0</v>
      </c>
      <c r="E103" s="799">
        <v>0</v>
      </c>
      <c r="F103" s="799">
        <v>0</v>
      </c>
      <c r="G103" s="1100">
        <v>0</v>
      </c>
      <c r="H103" s="924">
        <f t="shared" si="22"/>
        <v>0</v>
      </c>
      <c r="I103" s="799">
        <v>0</v>
      </c>
      <c r="J103" s="799">
        <v>0</v>
      </c>
      <c r="K103" s="799">
        <v>0</v>
      </c>
      <c r="L103" s="933">
        <v>0</v>
      </c>
      <c r="M103" s="924">
        <f t="shared" si="23"/>
        <v>0</v>
      </c>
      <c r="N103" s="799">
        <v>0</v>
      </c>
      <c r="O103" s="799">
        <v>0</v>
      </c>
      <c r="P103" s="799">
        <v>0</v>
      </c>
      <c r="Q103" s="933">
        <v>0</v>
      </c>
      <c r="R103" s="911"/>
      <c r="S103" s="800"/>
    </row>
    <row r="104" spans="1:19" ht="108" x14ac:dyDescent="0.25">
      <c r="A104" s="839" t="s">
        <v>27</v>
      </c>
      <c r="B104" s="894" t="s">
        <v>597</v>
      </c>
      <c r="C104" s="1101">
        <f t="shared" si="21"/>
        <v>0</v>
      </c>
      <c r="D104" s="799">
        <v>0</v>
      </c>
      <c r="E104" s="799">
        <v>0</v>
      </c>
      <c r="F104" s="799">
        <v>0</v>
      </c>
      <c r="G104" s="1100">
        <v>0</v>
      </c>
      <c r="H104" s="924">
        <f t="shared" si="22"/>
        <v>0</v>
      </c>
      <c r="I104" s="799">
        <v>0</v>
      </c>
      <c r="J104" s="799">
        <v>0</v>
      </c>
      <c r="K104" s="799">
        <v>0</v>
      </c>
      <c r="L104" s="933">
        <v>0</v>
      </c>
      <c r="M104" s="924">
        <f t="shared" si="23"/>
        <v>0</v>
      </c>
      <c r="N104" s="799">
        <v>0</v>
      </c>
      <c r="O104" s="799">
        <v>0</v>
      </c>
      <c r="P104" s="799">
        <v>0</v>
      </c>
      <c r="Q104" s="933">
        <v>0</v>
      </c>
      <c r="R104" s="911"/>
      <c r="S104" s="800"/>
    </row>
    <row r="105" spans="1:19" ht="36" x14ac:dyDescent="0.25">
      <c r="A105" s="839"/>
      <c r="B105" s="893" t="s">
        <v>598</v>
      </c>
      <c r="C105" s="1163">
        <f t="shared" si="21"/>
        <v>0</v>
      </c>
      <c r="D105" s="1097">
        <f>SUM(D106:D107)</f>
        <v>0</v>
      </c>
      <c r="E105" s="1097">
        <f>SUM(E106:E107)</f>
        <v>0</v>
      </c>
      <c r="F105" s="1097">
        <f>SUM(F106:F107)</f>
        <v>0</v>
      </c>
      <c r="G105" s="1098">
        <f>SUM(G106:G107)</f>
        <v>0</v>
      </c>
      <c r="H105" s="1166">
        <f t="shared" si="22"/>
        <v>0</v>
      </c>
      <c r="I105" s="1097">
        <f>SUM(I106:I107)</f>
        <v>0</v>
      </c>
      <c r="J105" s="1097">
        <f>SUM(J106:J107)</f>
        <v>0</v>
      </c>
      <c r="K105" s="1097">
        <f>SUM(K106:K107)</f>
        <v>0</v>
      </c>
      <c r="L105" s="1099">
        <f>SUM(L106:L107)</f>
        <v>0</v>
      </c>
      <c r="M105" s="1166">
        <f t="shared" si="23"/>
        <v>0</v>
      </c>
      <c r="N105" s="1097">
        <f>SUM(N106:N107)</f>
        <v>0</v>
      </c>
      <c r="O105" s="1097">
        <f>SUM(O106:O107)</f>
        <v>0</v>
      </c>
      <c r="P105" s="1097">
        <f>SUM(P106:P107)</f>
        <v>0</v>
      </c>
      <c r="Q105" s="1099">
        <f>SUM(Q106:Q107)</f>
        <v>0</v>
      </c>
      <c r="R105" s="910"/>
      <c r="S105" s="800"/>
    </row>
    <row r="106" spans="1:19" ht="48" x14ac:dyDescent="0.25">
      <c r="A106" s="839" t="s">
        <v>34</v>
      </c>
      <c r="B106" s="894" t="s">
        <v>599</v>
      </c>
      <c r="C106" s="1101">
        <f t="shared" si="21"/>
        <v>0</v>
      </c>
      <c r="D106" s="799">
        <v>0</v>
      </c>
      <c r="E106" s="799">
        <v>0</v>
      </c>
      <c r="F106" s="799">
        <v>0</v>
      </c>
      <c r="G106" s="1100">
        <v>0</v>
      </c>
      <c r="H106" s="924">
        <f t="shared" si="22"/>
        <v>0</v>
      </c>
      <c r="I106" s="799">
        <v>0</v>
      </c>
      <c r="J106" s="799">
        <v>0</v>
      </c>
      <c r="K106" s="799">
        <v>0</v>
      </c>
      <c r="L106" s="933">
        <v>0</v>
      </c>
      <c r="M106" s="924">
        <f t="shared" si="23"/>
        <v>0</v>
      </c>
      <c r="N106" s="799">
        <v>0</v>
      </c>
      <c r="O106" s="799">
        <v>0</v>
      </c>
      <c r="P106" s="799">
        <v>0</v>
      </c>
      <c r="Q106" s="933">
        <v>0</v>
      </c>
      <c r="R106" s="911"/>
      <c r="S106" s="800"/>
    </row>
    <row r="107" spans="1:19" ht="36" x14ac:dyDescent="0.25">
      <c r="A107" s="839" t="s">
        <v>115</v>
      </c>
      <c r="B107" s="246" t="s">
        <v>600</v>
      </c>
      <c r="C107" s="1101">
        <f t="shared" si="21"/>
        <v>0</v>
      </c>
      <c r="D107" s="799">
        <v>0</v>
      </c>
      <c r="E107" s="799">
        <v>0</v>
      </c>
      <c r="F107" s="799">
        <v>0</v>
      </c>
      <c r="G107" s="1100">
        <v>0</v>
      </c>
      <c r="H107" s="924">
        <f t="shared" si="22"/>
        <v>0</v>
      </c>
      <c r="I107" s="799">
        <v>0</v>
      </c>
      <c r="J107" s="799">
        <v>0</v>
      </c>
      <c r="K107" s="799">
        <v>0</v>
      </c>
      <c r="L107" s="933">
        <v>0</v>
      </c>
      <c r="M107" s="924">
        <f t="shared" si="23"/>
        <v>0</v>
      </c>
      <c r="N107" s="799">
        <v>0</v>
      </c>
      <c r="O107" s="799">
        <v>0</v>
      </c>
      <c r="P107" s="799">
        <v>0</v>
      </c>
      <c r="Q107" s="933">
        <v>0</v>
      </c>
      <c r="R107" s="911"/>
      <c r="S107" s="800"/>
    </row>
    <row r="108" spans="1:19" x14ac:dyDescent="0.25">
      <c r="A108" s="839"/>
      <c r="B108" s="893" t="s">
        <v>601</v>
      </c>
      <c r="C108" s="1163">
        <f t="shared" si="21"/>
        <v>0</v>
      </c>
      <c r="D108" s="1097">
        <f>SUM(D109)</f>
        <v>0</v>
      </c>
      <c r="E108" s="1097">
        <f>SUM(E109)</f>
        <v>0</v>
      </c>
      <c r="F108" s="1097">
        <f>SUM(F109)</f>
        <v>0</v>
      </c>
      <c r="G108" s="1098">
        <f>SUM(G109)</f>
        <v>0</v>
      </c>
      <c r="H108" s="1166">
        <f t="shared" si="22"/>
        <v>0</v>
      </c>
      <c r="I108" s="1097">
        <f>SUM(I109)</f>
        <v>0</v>
      </c>
      <c r="J108" s="1097">
        <f>SUM(J109)</f>
        <v>0</v>
      </c>
      <c r="K108" s="1097">
        <f>SUM(K109)</f>
        <v>0</v>
      </c>
      <c r="L108" s="1099">
        <f>SUM(L109)</f>
        <v>0</v>
      </c>
      <c r="M108" s="1166">
        <f t="shared" si="23"/>
        <v>0</v>
      </c>
      <c r="N108" s="1097">
        <f>SUM(N109)</f>
        <v>0</v>
      </c>
      <c r="O108" s="1097">
        <f>SUM(O109)</f>
        <v>0</v>
      </c>
      <c r="P108" s="1097">
        <f>SUM(P109)</f>
        <v>0</v>
      </c>
      <c r="Q108" s="1099">
        <f>SUM(Q109)</f>
        <v>0</v>
      </c>
      <c r="R108" s="910"/>
      <c r="S108" s="800"/>
    </row>
    <row r="109" spans="1:19" ht="36" x14ac:dyDescent="0.25">
      <c r="A109" s="839" t="s">
        <v>40</v>
      </c>
      <c r="B109" s="246" t="s">
        <v>200</v>
      </c>
      <c r="C109" s="1101">
        <f t="shared" si="21"/>
        <v>0</v>
      </c>
      <c r="D109" s="799">
        <v>0</v>
      </c>
      <c r="E109" s="799">
        <v>0</v>
      </c>
      <c r="F109" s="799">
        <v>0</v>
      </c>
      <c r="G109" s="1100">
        <v>0</v>
      </c>
      <c r="H109" s="924">
        <f t="shared" si="22"/>
        <v>0</v>
      </c>
      <c r="I109" s="799">
        <v>0</v>
      </c>
      <c r="J109" s="799">
        <v>0</v>
      </c>
      <c r="K109" s="799">
        <v>0</v>
      </c>
      <c r="L109" s="933">
        <v>0</v>
      </c>
      <c r="M109" s="924">
        <f t="shared" si="23"/>
        <v>0</v>
      </c>
      <c r="N109" s="799">
        <v>0</v>
      </c>
      <c r="O109" s="799">
        <v>0</v>
      </c>
      <c r="P109" s="799">
        <v>0</v>
      </c>
      <c r="Q109" s="933">
        <v>0</v>
      </c>
      <c r="R109" s="911"/>
      <c r="S109" s="800"/>
    </row>
    <row r="110" spans="1:19" ht="24.75" x14ac:dyDescent="0.25">
      <c r="A110" s="61"/>
      <c r="B110" s="903" t="s">
        <v>602</v>
      </c>
      <c r="C110" s="1163">
        <f t="shared" si="21"/>
        <v>0</v>
      </c>
      <c r="D110" s="1097">
        <f>SUM(D111)</f>
        <v>0</v>
      </c>
      <c r="E110" s="1097">
        <f>SUM(E111)</f>
        <v>0</v>
      </c>
      <c r="F110" s="1097">
        <f>SUM(F111)</f>
        <v>0</v>
      </c>
      <c r="G110" s="1098">
        <f>SUM(G111)</f>
        <v>0</v>
      </c>
      <c r="H110" s="1166">
        <f t="shared" si="22"/>
        <v>0</v>
      </c>
      <c r="I110" s="1097">
        <f>SUM(I111)</f>
        <v>0</v>
      </c>
      <c r="J110" s="1097">
        <f>SUM(J111)</f>
        <v>0</v>
      </c>
      <c r="K110" s="1097">
        <f>SUM(K111)</f>
        <v>0</v>
      </c>
      <c r="L110" s="1099">
        <f>SUM(L111)</f>
        <v>0</v>
      </c>
      <c r="M110" s="1166">
        <f t="shared" si="23"/>
        <v>0</v>
      </c>
      <c r="N110" s="1097">
        <f>SUM(N111)</f>
        <v>0</v>
      </c>
      <c r="O110" s="1097">
        <f>SUM(O111)</f>
        <v>0</v>
      </c>
      <c r="P110" s="1097">
        <f>SUM(P111)</f>
        <v>0</v>
      </c>
      <c r="Q110" s="1099">
        <f>SUM(Q111)</f>
        <v>0</v>
      </c>
      <c r="R110" s="910"/>
      <c r="S110" s="800"/>
    </row>
    <row r="111" spans="1:19" ht="36" x14ac:dyDescent="0.25">
      <c r="A111" s="61" t="s">
        <v>50</v>
      </c>
      <c r="B111" s="246" t="s">
        <v>603</v>
      </c>
      <c r="C111" s="1101">
        <f>D111</f>
        <v>0</v>
      </c>
      <c r="D111" s="799">
        <v>0</v>
      </c>
      <c r="E111" s="276">
        <v>0</v>
      </c>
      <c r="F111" s="276">
        <v>0</v>
      </c>
      <c r="G111" s="1171">
        <v>0</v>
      </c>
      <c r="H111" s="604">
        <f t="shared" ref="H111:H124" si="24">I111</f>
        <v>0</v>
      </c>
      <c r="I111" s="799">
        <v>0</v>
      </c>
      <c r="J111" s="276">
        <v>0</v>
      </c>
      <c r="K111" s="276">
        <v>0</v>
      </c>
      <c r="L111" s="934">
        <v>0</v>
      </c>
      <c r="M111" s="924">
        <f>N111</f>
        <v>0</v>
      </c>
      <c r="N111" s="799">
        <v>0</v>
      </c>
      <c r="O111" s="276">
        <v>0</v>
      </c>
      <c r="P111" s="276">
        <v>0</v>
      </c>
      <c r="Q111" s="934">
        <v>0</v>
      </c>
      <c r="R111" s="912"/>
      <c r="S111" s="800"/>
    </row>
    <row r="112" spans="1:19" ht="84" x14ac:dyDescent="0.25">
      <c r="A112" s="61"/>
      <c r="B112" s="247" t="s">
        <v>604</v>
      </c>
      <c r="C112" s="603">
        <f>SUM(D112:G112)</f>
        <v>144.4</v>
      </c>
      <c r="D112" s="461">
        <f>SUM(D113)</f>
        <v>144.4</v>
      </c>
      <c r="E112" s="461">
        <f>SUM(E113)</f>
        <v>0</v>
      </c>
      <c r="F112" s="461">
        <f>SUM(F113)</f>
        <v>0</v>
      </c>
      <c r="G112" s="1179">
        <f>SUM(G113)</f>
        <v>0</v>
      </c>
      <c r="H112" s="602">
        <f>SUM(I112:L112)</f>
        <v>144.4</v>
      </c>
      <c r="I112" s="461">
        <f>SUM(I113)</f>
        <v>144.4</v>
      </c>
      <c r="J112" s="461">
        <f>SUM(J113)</f>
        <v>0</v>
      </c>
      <c r="K112" s="461">
        <f>SUM(K113)</f>
        <v>0</v>
      </c>
      <c r="L112" s="931">
        <f>SUM(L113)</f>
        <v>0</v>
      </c>
      <c r="M112" s="602">
        <f>SUM(N112:Q112)</f>
        <v>144.30000000000001</v>
      </c>
      <c r="N112" s="461">
        <f>SUM(N113)</f>
        <v>144.30000000000001</v>
      </c>
      <c r="O112" s="461">
        <f>SUM(O113)</f>
        <v>0</v>
      </c>
      <c r="P112" s="461">
        <f>SUM(P113)</f>
        <v>0</v>
      </c>
      <c r="Q112" s="931">
        <f>SUM(Q113)</f>
        <v>0</v>
      </c>
      <c r="R112" s="913">
        <f>M112/C112*100</f>
        <v>99.930747922437675</v>
      </c>
      <c r="S112" s="800"/>
    </row>
    <row r="113" spans="1:19" ht="48" x14ac:dyDescent="0.25">
      <c r="A113" s="61"/>
      <c r="B113" s="892" t="s">
        <v>620</v>
      </c>
      <c r="C113" s="1089">
        <f>SUM(D113:G113)</f>
        <v>144.4</v>
      </c>
      <c r="D113" s="1090">
        <f>SUM(D114:D115)</f>
        <v>144.4</v>
      </c>
      <c r="E113" s="1090">
        <f>SUM(E114:E115)</f>
        <v>0</v>
      </c>
      <c r="F113" s="1090">
        <f>SUM(F114:F115)</f>
        <v>0</v>
      </c>
      <c r="G113" s="1142">
        <f>SUM(G114:G115)</f>
        <v>0</v>
      </c>
      <c r="H113" s="1092">
        <f>SUM(I113:L113)</f>
        <v>144.4</v>
      </c>
      <c r="I113" s="1090">
        <f>SUM(I114:I115)</f>
        <v>144.4</v>
      </c>
      <c r="J113" s="1090">
        <f>SUM(J114:J115)</f>
        <v>0</v>
      </c>
      <c r="K113" s="1090">
        <f>SUM(K114:K115)</f>
        <v>0</v>
      </c>
      <c r="L113" s="1094">
        <f>SUM(L114:L115)</f>
        <v>0</v>
      </c>
      <c r="M113" s="1092">
        <f>SUM(N113:Q113)</f>
        <v>144.30000000000001</v>
      </c>
      <c r="N113" s="1090">
        <f>SUM(N114:N115)</f>
        <v>144.30000000000001</v>
      </c>
      <c r="O113" s="1090">
        <f>SUM(O114:O115)</f>
        <v>0</v>
      </c>
      <c r="P113" s="1090">
        <f>SUM(P114:P115)</f>
        <v>0</v>
      </c>
      <c r="Q113" s="1094">
        <f>SUM(Q114:Q115)</f>
        <v>0</v>
      </c>
      <c r="R113" s="675"/>
      <c r="S113" s="800"/>
    </row>
    <row r="114" spans="1:19" ht="36" x14ac:dyDescent="0.25">
      <c r="A114" s="840" t="s">
        <v>26</v>
      </c>
      <c r="B114" s="248" t="s">
        <v>605</v>
      </c>
      <c r="C114" s="1101">
        <f>SUM(D114:G114)</f>
        <v>0</v>
      </c>
      <c r="D114" s="799">
        <v>0</v>
      </c>
      <c r="E114" s="799">
        <v>0</v>
      </c>
      <c r="F114" s="799">
        <v>0</v>
      </c>
      <c r="G114" s="1100">
        <v>0</v>
      </c>
      <c r="H114" s="924">
        <f>SUM(I114:L114)</f>
        <v>0</v>
      </c>
      <c r="I114" s="799">
        <v>0</v>
      </c>
      <c r="J114" s="799">
        <v>0</v>
      </c>
      <c r="K114" s="799">
        <v>0</v>
      </c>
      <c r="L114" s="933">
        <v>0</v>
      </c>
      <c r="M114" s="924">
        <v>0</v>
      </c>
      <c r="N114" s="799">
        <v>0</v>
      </c>
      <c r="O114" s="799">
        <v>0</v>
      </c>
      <c r="P114" s="799">
        <v>0</v>
      </c>
      <c r="Q114" s="933">
        <v>0</v>
      </c>
      <c r="R114" s="812"/>
      <c r="S114" s="800"/>
    </row>
    <row r="115" spans="1:19" ht="36" x14ac:dyDescent="0.25">
      <c r="A115" s="841" t="s">
        <v>27</v>
      </c>
      <c r="B115" s="248" t="s">
        <v>606</v>
      </c>
      <c r="C115" s="1101">
        <f>SUM(D115:G115)</f>
        <v>144.4</v>
      </c>
      <c r="D115" s="799">
        <v>144.4</v>
      </c>
      <c r="E115" s="799">
        <f>SUM(E116:E124)</f>
        <v>0</v>
      </c>
      <c r="F115" s="799">
        <f>SUM(F116:F124)</f>
        <v>0</v>
      </c>
      <c r="G115" s="1100">
        <f>SUM(G116:G124)</f>
        <v>0</v>
      </c>
      <c r="H115" s="924">
        <f>SUM(I115:L115)</f>
        <v>144.4</v>
      </c>
      <c r="I115" s="799">
        <f>SUM(I116:I124)</f>
        <v>144.4</v>
      </c>
      <c r="J115" s="799">
        <f>SUM(J116:J124)</f>
        <v>0</v>
      </c>
      <c r="K115" s="799">
        <f>SUM(K116:K124)</f>
        <v>0</v>
      </c>
      <c r="L115" s="933">
        <f>SUM(L116:L124)</f>
        <v>0</v>
      </c>
      <c r="M115" s="924">
        <f>SUM(N115:Q115)</f>
        <v>144.30000000000001</v>
      </c>
      <c r="N115" s="799">
        <f>SUM(N116:N124)</f>
        <v>144.30000000000001</v>
      </c>
      <c r="O115" s="799">
        <f>SUM(O116:O124)</f>
        <v>0</v>
      </c>
      <c r="P115" s="799">
        <f>SUM(P116:P124)</f>
        <v>0</v>
      </c>
      <c r="Q115" s="933">
        <f>SUM(Q116:Q124)</f>
        <v>0</v>
      </c>
      <c r="R115" s="812"/>
      <c r="S115" s="800"/>
    </row>
    <row r="116" spans="1:19" ht="24" x14ac:dyDescent="0.25">
      <c r="A116" s="61" t="s">
        <v>435</v>
      </c>
      <c r="B116" s="248" t="s">
        <v>203</v>
      </c>
      <c r="C116" s="1101">
        <f t="shared" ref="C116:C124" si="25">D116</f>
        <v>0</v>
      </c>
      <c r="D116" s="799">
        <v>0</v>
      </c>
      <c r="E116" s="799">
        <v>0</v>
      </c>
      <c r="F116" s="799">
        <v>0</v>
      </c>
      <c r="G116" s="1100">
        <v>0</v>
      </c>
      <c r="H116" s="924">
        <f t="shared" si="24"/>
        <v>0</v>
      </c>
      <c r="I116" s="799">
        <v>0</v>
      </c>
      <c r="J116" s="799">
        <v>0</v>
      </c>
      <c r="K116" s="799">
        <v>0</v>
      </c>
      <c r="L116" s="933">
        <v>0</v>
      </c>
      <c r="M116" s="924">
        <f t="shared" ref="M116:M124" si="26">N116</f>
        <v>0</v>
      </c>
      <c r="N116" s="799">
        <v>0</v>
      </c>
      <c r="O116" s="799">
        <v>0</v>
      </c>
      <c r="P116" s="799">
        <v>0</v>
      </c>
      <c r="Q116" s="933">
        <v>0</v>
      </c>
      <c r="R116" s="911"/>
      <c r="S116" s="800"/>
    </row>
    <row r="117" spans="1:19" ht="24" x14ac:dyDescent="0.25">
      <c r="A117" s="61" t="s">
        <v>436</v>
      </c>
      <c r="B117" s="248" t="s">
        <v>204</v>
      </c>
      <c r="C117" s="1101">
        <f t="shared" si="25"/>
        <v>8.1</v>
      </c>
      <c r="D117" s="799">
        <v>8.1</v>
      </c>
      <c r="E117" s="799">
        <v>0</v>
      </c>
      <c r="F117" s="799">
        <v>0</v>
      </c>
      <c r="G117" s="1100">
        <v>0</v>
      </c>
      <c r="H117" s="924">
        <f t="shared" si="24"/>
        <v>8.1</v>
      </c>
      <c r="I117" s="799">
        <v>8.1</v>
      </c>
      <c r="J117" s="799">
        <v>0</v>
      </c>
      <c r="K117" s="799">
        <v>0</v>
      </c>
      <c r="L117" s="933">
        <v>0</v>
      </c>
      <c r="M117" s="924">
        <f t="shared" si="26"/>
        <v>8.1</v>
      </c>
      <c r="N117" s="799">
        <v>8.1</v>
      </c>
      <c r="O117" s="799">
        <v>0</v>
      </c>
      <c r="P117" s="799">
        <v>0</v>
      </c>
      <c r="Q117" s="933">
        <v>0</v>
      </c>
      <c r="R117" s="911"/>
      <c r="S117" s="800"/>
    </row>
    <row r="118" spans="1:19" ht="36" x14ac:dyDescent="0.25">
      <c r="A118" s="61" t="s">
        <v>621</v>
      </c>
      <c r="B118" s="248" t="s">
        <v>206</v>
      </c>
      <c r="C118" s="1101">
        <f t="shared" si="25"/>
        <v>0</v>
      </c>
      <c r="D118" s="799">
        <v>0</v>
      </c>
      <c r="E118" s="799">
        <v>0</v>
      </c>
      <c r="F118" s="799">
        <v>0</v>
      </c>
      <c r="G118" s="1100">
        <v>0</v>
      </c>
      <c r="H118" s="924">
        <f t="shared" si="24"/>
        <v>0</v>
      </c>
      <c r="I118" s="799">
        <v>0</v>
      </c>
      <c r="J118" s="799">
        <v>0</v>
      </c>
      <c r="K118" s="799">
        <v>0</v>
      </c>
      <c r="L118" s="933">
        <v>0</v>
      </c>
      <c r="M118" s="924">
        <f t="shared" si="26"/>
        <v>0</v>
      </c>
      <c r="N118" s="799">
        <v>0</v>
      </c>
      <c r="O118" s="799">
        <v>0</v>
      </c>
      <c r="P118" s="799">
        <v>0</v>
      </c>
      <c r="Q118" s="933">
        <v>0</v>
      </c>
      <c r="R118" s="911"/>
      <c r="S118" s="800"/>
    </row>
    <row r="119" spans="1:19" ht="60" x14ac:dyDescent="0.25">
      <c r="A119" s="61" t="s">
        <v>622</v>
      </c>
      <c r="B119" s="248" t="s">
        <v>205</v>
      </c>
      <c r="C119" s="1101">
        <f t="shared" si="25"/>
        <v>0</v>
      </c>
      <c r="D119" s="799">
        <v>0</v>
      </c>
      <c r="E119" s="799">
        <v>0</v>
      </c>
      <c r="F119" s="799">
        <v>0</v>
      </c>
      <c r="G119" s="1100">
        <v>0</v>
      </c>
      <c r="H119" s="924">
        <f t="shared" si="24"/>
        <v>0</v>
      </c>
      <c r="I119" s="799">
        <v>0</v>
      </c>
      <c r="J119" s="799">
        <v>0</v>
      </c>
      <c r="K119" s="799">
        <v>0</v>
      </c>
      <c r="L119" s="933">
        <v>0</v>
      </c>
      <c r="M119" s="924">
        <f t="shared" si="26"/>
        <v>0</v>
      </c>
      <c r="N119" s="799">
        <v>0</v>
      </c>
      <c r="O119" s="799">
        <v>0</v>
      </c>
      <c r="P119" s="799">
        <v>0</v>
      </c>
      <c r="Q119" s="933">
        <v>0</v>
      </c>
      <c r="R119" s="911"/>
      <c r="S119" s="800"/>
    </row>
    <row r="120" spans="1:19" ht="132" x14ac:dyDescent="0.25">
      <c r="A120" s="61" t="s">
        <v>623</v>
      </c>
      <c r="B120" s="248" t="s">
        <v>207</v>
      </c>
      <c r="C120" s="1101">
        <f t="shared" si="25"/>
        <v>95.4</v>
      </c>
      <c r="D120" s="799">
        <v>95.4</v>
      </c>
      <c r="E120" s="799">
        <v>0</v>
      </c>
      <c r="F120" s="799">
        <v>0</v>
      </c>
      <c r="G120" s="1100">
        <v>0</v>
      </c>
      <c r="H120" s="924">
        <f t="shared" si="24"/>
        <v>95.4</v>
      </c>
      <c r="I120" s="799">
        <v>95.4</v>
      </c>
      <c r="J120" s="799">
        <v>0</v>
      </c>
      <c r="K120" s="799">
        <v>0</v>
      </c>
      <c r="L120" s="933">
        <v>0</v>
      </c>
      <c r="M120" s="924">
        <f t="shared" si="26"/>
        <v>95.4</v>
      </c>
      <c r="N120" s="799">
        <v>95.4</v>
      </c>
      <c r="O120" s="799">
        <v>0</v>
      </c>
      <c r="P120" s="799">
        <v>0</v>
      </c>
      <c r="Q120" s="933">
        <v>0</v>
      </c>
      <c r="R120" s="911"/>
      <c r="S120" s="800"/>
    </row>
    <row r="121" spans="1:19" ht="120" x14ac:dyDescent="0.25">
      <c r="A121" s="61" t="s">
        <v>624</v>
      </c>
      <c r="B121" s="248" t="s">
        <v>208</v>
      </c>
      <c r="C121" s="1101">
        <f t="shared" si="25"/>
        <v>0</v>
      </c>
      <c r="D121" s="799">
        <v>0</v>
      </c>
      <c r="E121" s="799">
        <v>0</v>
      </c>
      <c r="F121" s="799">
        <v>0</v>
      </c>
      <c r="G121" s="1100">
        <v>0</v>
      </c>
      <c r="H121" s="924">
        <f t="shared" si="24"/>
        <v>0</v>
      </c>
      <c r="I121" s="799">
        <v>0</v>
      </c>
      <c r="J121" s="799">
        <v>0</v>
      </c>
      <c r="K121" s="799">
        <v>0</v>
      </c>
      <c r="L121" s="933"/>
      <c r="M121" s="924">
        <f t="shared" si="26"/>
        <v>0</v>
      </c>
      <c r="N121" s="799">
        <v>0</v>
      </c>
      <c r="O121" s="799">
        <v>0</v>
      </c>
      <c r="P121" s="799">
        <v>0</v>
      </c>
      <c r="Q121" s="933">
        <v>0</v>
      </c>
      <c r="R121" s="911"/>
      <c r="S121" s="800"/>
    </row>
    <row r="122" spans="1:19" ht="96" x14ac:dyDescent="0.25">
      <c r="A122" s="61" t="s">
        <v>625</v>
      </c>
      <c r="B122" s="248" t="s">
        <v>209</v>
      </c>
      <c r="C122" s="1101">
        <f t="shared" si="25"/>
        <v>0</v>
      </c>
      <c r="D122" s="799">
        <v>0</v>
      </c>
      <c r="E122" s="799">
        <v>0</v>
      </c>
      <c r="F122" s="799">
        <v>0</v>
      </c>
      <c r="G122" s="1100">
        <v>0</v>
      </c>
      <c r="H122" s="924">
        <f t="shared" si="24"/>
        <v>0</v>
      </c>
      <c r="I122" s="799">
        <v>0</v>
      </c>
      <c r="J122" s="799">
        <v>0</v>
      </c>
      <c r="K122" s="799">
        <v>0</v>
      </c>
      <c r="L122" s="933">
        <v>0</v>
      </c>
      <c r="M122" s="924">
        <f t="shared" si="26"/>
        <v>0</v>
      </c>
      <c r="N122" s="799">
        <v>0</v>
      </c>
      <c r="O122" s="799">
        <v>0</v>
      </c>
      <c r="P122" s="799">
        <v>0</v>
      </c>
      <c r="Q122" s="933">
        <v>0</v>
      </c>
      <c r="R122" s="911"/>
      <c r="S122" s="800"/>
    </row>
    <row r="123" spans="1:19" ht="120" x14ac:dyDescent="0.25">
      <c r="A123" s="61" t="s">
        <v>626</v>
      </c>
      <c r="B123" s="248" t="s">
        <v>210</v>
      </c>
      <c r="C123" s="1101">
        <f t="shared" si="25"/>
        <v>40.9</v>
      </c>
      <c r="D123" s="799">
        <v>40.9</v>
      </c>
      <c r="E123" s="799">
        <v>0</v>
      </c>
      <c r="F123" s="799">
        <v>0</v>
      </c>
      <c r="G123" s="1100">
        <v>0</v>
      </c>
      <c r="H123" s="924">
        <f t="shared" si="24"/>
        <v>40.9</v>
      </c>
      <c r="I123" s="799">
        <v>40.9</v>
      </c>
      <c r="J123" s="799">
        <v>0</v>
      </c>
      <c r="K123" s="799">
        <v>0</v>
      </c>
      <c r="L123" s="933">
        <v>0</v>
      </c>
      <c r="M123" s="924">
        <f t="shared" si="26"/>
        <v>40.799999999999997</v>
      </c>
      <c r="N123" s="799">
        <v>40.799999999999997</v>
      </c>
      <c r="O123" s="799">
        <v>0</v>
      </c>
      <c r="P123" s="799">
        <v>0</v>
      </c>
      <c r="Q123" s="933">
        <v>0</v>
      </c>
      <c r="R123" s="911"/>
      <c r="S123" s="800"/>
    </row>
    <row r="124" spans="1:19" ht="36" x14ac:dyDescent="0.25">
      <c r="A124" s="61" t="s">
        <v>627</v>
      </c>
      <c r="B124" s="248" t="s">
        <v>329</v>
      </c>
      <c r="C124" s="1101">
        <f t="shared" si="25"/>
        <v>0</v>
      </c>
      <c r="D124" s="799">
        <v>0</v>
      </c>
      <c r="E124" s="799">
        <v>0</v>
      </c>
      <c r="F124" s="799">
        <v>0</v>
      </c>
      <c r="G124" s="1100">
        <v>0</v>
      </c>
      <c r="H124" s="924">
        <f t="shared" si="24"/>
        <v>0</v>
      </c>
      <c r="I124" s="799">
        <v>0</v>
      </c>
      <c r="J124" s="799">
        <v>0</v>
      </c>
      <c r="K124" s="799">
        <v>0</v>
      </c>
      <c r="L124" s="933">
        <v>0</v>
      </c>
      <c r="M124" s="924">
        <f t="shared" si="26"/>
        <v>0</v>
      </c>
      <c r="N124" s="799">
        <v>0</v>
      </c>
      <c r="O124" s="799">
        <v>0</v>
      </c>
      <c r="P124" s="799">
        <v>0</v>
      </c>
      <c r="Q124" s="933">
        <v>0</v>
      </c>
      <c r="R124" s="911"/>
      <c r="S124" s="800"/>
    </row>
    <row r="125" spans="1:19" ht="15.75" thickBot="1" x14ac:dyDescent="0.3">
      <c r="A125" s="904"/>
      <c r="B125" s="905" t="s">
        <v>131</v>
      </c>
      <c r="C125" s="1172">
        <f>SUM(D125:G125)</f>
        <v>2088.6</v>
      </c>
      <c r="D125" s="1173">
        <f>D22+D54+D58+D69+D72+D87+D101+D112</f>
        <v>1948.3000000000002</v>
      </c>
      <c r="E125" s="1173">
        <f>E22+E54+E58+E69+E72+E87+E101+E112</f>
        <v>127.7</v>
      </c>
      <c r="F125" s="1173">
        <f>F22+F54+F58+F69+F72+F87+F101+F112</f>
        <v>12.6</v>
      </c>
      <c r="G125" s="1174">
        <f>G22+G54+G58+G69+G72+G87+G101+G112</f>
        <v>0</v>
      </c>
      <c r="H125" s="1004">
        <f>SUM(I125:L125)</f>
        <v>2088.6</v>
      </c>
      <c r="I125" s="1175">
        <f>I22+I54+I58+I69+I72+I87+I101+I112</f>
        <v>1948.3000000000002</v>
      </c>
      <c r="J125" s="1175">
        <f>J22+J54+J58+J69+J72+J87+J101+J112</f>
        <v>12.6</v>
      </c>
      <c r="K125" s="1175">
        <f>K22+K54+K58+K69+K72+K87+K101+K112</f>
        <v>127.7</v>
      </c>
      <c r="L125" s="1176">
        <f>L22+L54+L58+L69+L72+L87+L101+L112</f>
        <v>0</v>
      </c>
      <c r="M125" s="1004">
        <f>SUM(N125:Q125)</f>
        <v>2088.1999999999998</v>
      </c>
      <c r="N125" s="1175">
        <f>N22+N54+N58+N69+N72+N87+N101+N112</f>
        <v>1947.9999999999998</v>
      </c>
      <c r="O125" s="1175">
        <f>O22+O54+O58+O69+O72+O87+O101+O112</f>
        <v>12.6</v>
      </c>
      <c r="P125" s="1175">
        <f>P22+P54+P58+P69+P72+P87+P101+P112</f>
        <v>127.6</v>
      </c>
      <c r="Q125" s="1176">
        <f>Q22+Q54+Q58+Q69+Q72+Q87+Q101+Q112</f>
        <v>0</v>
      </c>
      <c r="R125" s="914">
        <f>M125/C125*100</f>
        <v>99.980848415206353</v>
      </c>
      <c r="S125" s="800"/>
    </row>
    <row r="126" spans="1:19" ht="33.75" customHeight="1" thickBot="1" x14ac:dyDescent="0.3">
      <c r="A126" s="1866" t="s">
        <v>342</v>
      </c>
      <c r="B126" s="1867"/>
      <c r="C126" s="1903"/>
      <c r="D126" s="1903"/>
      <c r="E126" s="1903"/>
      <c r="F126" s="1903"/>
      <c r="G126" s="1903"/>
      <c r="H126" s="1867"/>
      <c r="I126" s="1867"/>
      <c r="J126" s="1867"/>
      <c r="K126" s="1867"/>
      <c r="L126" s="1867"/>
      <c r="M126" s="1867"/>
      <c r="N126" s="1867"/>
      <c r="O126" s="1867"/>
      <c r="P126" s="1867"/>
      <c r="Q126" s="1867"/>
      <c r="R126" s="1868"/>
      <c r="S126" s="1293"/>
    </row>
    <row r="127" spans="1:19" ht="36" x14ac:dyDescent="0.25">
      <c r="A127" s="1300"/>
      <c r="B127" s="916" t="s">
        <v>140</v>
      </c>
      <c r="C127" s="1306">
        <f>SUM(D127:G127)</f>
        <v>302247.99</v>
      </c>
      <c r="D127" s="1348">
        <f>D128+D132</f>
        <v>74067.990000000005</v>
      </c>
      <c r="E127" s="1086">
        <f>E128+E132</f>
        <v>228180</v>
      </c>
      <c r="F127" s="1086">
        <f>F128+F132</f>
        <v>0</v>
      </c>
      <c r="G127" s="1088">
        <f>G128+G132</f>
        <v>0</v>
      </c>
      <c r="H127" s="1306">
        <f>SUM(I127:L127)</f>
        <v>302247.99</v>
      </c>
      <c r="I127" s="1348">
        <f>I128+I132</f>
        <v>74067.990000000005</v>
      </c>
      <c r="J127" s="1348">
        <f>J128+J132</f>
        <v>228180</v>
      </c>
      <c r="K127" s="1348">
        <f>K128+K132</f>
        <v>0</v>
      </c>
      <c r="L127" s="1349">
        <f>L128+L132</f>
        <v>0</v>
      </c>
      <c r="M127" s="1306">
        <f>SUM(N127:Q127)</f>
        <v>287755.15000000002</v>
      </c>
      <c r="N127" s="1348">
        <f>N128+N132</f>
        <v>74014.350000000006</v>
      </c>
      <c r="O127" s="1348">
        <f>O128+O132</f>
        <v>213740.80000000002</v>
      </c>
      <c r="P127" s="1086">
        <f>P128+P132</f>
        <v>0</v>
      </c>
      <c r="Q127" s="1088">
        <f>Q128+Q132</f>
        <v>0</v>
      </c>
      <c r="R127" s="926">
        <f>M127/C127*100</f>
        <v>95.204983828014875</v>
      </c>
      <c r="S127" s="800"/>
    </row>
    <row r="128" spans="1:19" ht="24" x14ac:dyDescent="0.25">
      <c r="A128" s="1257" t="s">
        <v>167</v>
      </c>
      <c r="B128" s="1296" t="s">
        <v>629</v>
      </c>
      <c r="C128" s="1092">
        <f>SUM(D128:G128)</f>
        <v>74067.990000000005</v>
      </c>
      <c r="D128" s="1090">
        <f>SUM(D129:D131)</f>
        <v>74067.990000000005</v>
      </c>
      <c r="E128" s="1090">
        <f>SUM(E129:E131)</f>
        <v>0</v>
      </c>
      <c r="F128" s="1090">
        <f>SUM(F129:F131)</f>
        <v>0</v>
      </c>
      <c r="G128" s="1094">
        <f>SUM(G129:G131)</f>
        <v>0</v>
      </c>
      <c r="H128" s="1092">
        <f>SUM(I128:L128)</f>
        <v>74067.990000000005</v>
      </c>
      <c r="I128" s="1090">
        <f>SUM(I129:I131)</f>
        <v>74067.990000000005</v>
      </c>
      <c r="J128" s="1090">
        <f>SUM(J129:J131)</f>
        <v>0</v>
      </c>
      <c r="K128" s="1090">
        <f>SUM(K129:K131)</f>
        <v>0</v>
      </c>
      <c r="L128" s="1094">
        <f>SUM(L129:L131)</f>
        <v>0</v>
      </c>
      <c r="M128" s="1092">
        <f>SUM(N128:Q128)</f>
        <v>74014.350000000006</v>
      </c>
      <c r="N128" s="1090">
        <f>SUM(N129:N131)</f>
        <v>74014.350000000006</v>
      </c>
      <c r="O128" s="1090">
        <f>SUM(O129:O131)</f>
        <v>0</v>
      </c>
      <c r="P128" s="1090">
        <f>SUM(P129:P131)</f>
        <v>0</v>
      </c>
      <c r="Q128" s="1094">
        <f>SUM(Q129:Q131)</f>
        <v>0</v>
      </c>
      <c r="R128" s="1297"/>
      <c r="S128" s="800"/>
    </row>
    <row r="129" spans="1:19" ht="48" x14ac:dyDescent="0.25">
      <c r="A129" s="840" t="s">
        <v>26</v>
      </c>
      <c r="B129" s="919" t="s">
        <v>647</v>
      </c>
      <c r="C129" s="924">
        <f>D129+E129+F129</f>
        <v>13349</v>
      </c>
      <c r="D129" s="799">
        <v>13349</v>
      </c>
      <c r="E129" s="799">
        <v>0</v>
      </c>
      <c r="F129" s="799">
        <v>0</v>
      </c>
      <c r="G129" s="933">
        <v>0</v>
      </c>
      <c r="H129" s="924">
        <f>I129+J129+K129</f>
        <v>13349</v>
      </c>
      <c r="I129" s="799">
        <v>13349</v>
      </c>
      <c r="J129" s="799">
        <v>0</v>
      </c>
      <c r="K129" s="799">
        <v>0</v>
      </c>
      <c r="L129" s="933">
        <v>0</v>
      </c>
      <c r="M129" s="924">
        <f>N129+O129+P129</f>
        <v>13316.2</v>
      </c>
      <c r="N129" s="799">
        <v>13316.2</v>
      </c>
      <c r="O129" s="799">
        <v>0</v>
      </c>
      <c r="P129" s="799">
        <v>0</v>
      </c>
      <c r="Q129" s="933">
        <v>0</v>
      </c>
      <c r="R129" s="930"/>
      <c r="S129" s="800"/>
    </row>
    <row r="130" spans="1:19" ht="36" x14ac:dyDescent="0.25">
      <c r="A130" s="840" t="s">
        <v>27</v>
      </c>
      <c r="B130" s="919" t="s">
        <v>648</v>
      </c>
      <c r="C130" s="1271">
        <f>D130+E130+F130</f>
        <v>27051.49</v>
      </c>
      <c r="D130" s="1272">
        <v>27051.49</v>
      </c>
      <c r="E130" s="799">
        <v>0</v>
      </c>
      <c r="F130" s="799">
        <v>0</v>
      </c>
      <c r="G130" s="933">
        <v>0</v>
      </c>
      <c r="H130" s="924">
        <f>I130+J130+K130</f>
        <v>27051.49</v>
      </c>
      <c r="I130" s="799">
        <v>27051.49</v>
      </c>
      <c r="J130" s="799">
        <v>0</v>
      </c>
      <c r="K130" s="799">
        <v>0</v>
      </c>
      <c r="L130" s="933">
        <v>0</v>
      </c>
      <c r="M130" s="924">
        <f>N130+O130+P130</f>
        <v>27030.65</v>
      </c>
      <c r="N130" s="799">
        <v>27030.65</v>
      </c>
      <c r="O130" s="799">
        <v>0</v>
      </c>
      <c r="P130" s="799">
        <v>0</v>
      </c>
      <c r="Q130" s="933">
        <v>0</v>
      </c>
      <c r="R130" s="930"/>
      <c r="S130" s="800"/>
    </row>
    <row r="131" spans="1:19" ht="48" x14ac:dyDescent="0.25">
      <c r="A131" s="840" t="s">
        <v>28</v>
      </c>
      <c r="B131" s="919" t="s">
        <v>331</v>
      </c>
      <c r="C131" s="924">
        <f>D131+E131+F131</f>
        <v>33667.5</v>
      </c>
      <c r="D131" s="799">
        <v>33667.5</v>
      </c>
      <c r="E131" s="799">
        <v>0</v>
      </c>
      <c r="F131" s="799">
        <v>0</v>
      </c>
      <c r="G131" s="933">
        <v>0</v>
      </c>
      <c r="H131" s="924">
        <f>I131+J131+K131</f>
        <v>33667.5</v>
      </c>
      <c r="I131" s="799">
        <v>33667.5</v>
      </c>
      <c r="J131" s="799">
        <v>0</v>
      </c>
      <c r="K131" s="799">
        <v>0</v>
      </c>
      <c r="L131" s="933">
        <v>0</v>
      </c>
      <c r="M131" s="924">
        <f>N131+O131+P131</f>
        <v>33667.5</v>
      </c>
      <c r="N131" s="799">
        <v>33667.5</v>
      </c>
      <c r="O131" s="799">
        <v>0</v>
      </c>
      <c r="P131" s="799">
        <v>0</v>
      </c>
      <c r="Q131" s="933">
        <v>0</v>
      </c>
      <c r="R131" s="930"/>
      <c r="S131" s="800"/>
    </row>
    <row r="132" spans="1:19" ht="24" x14ac:dyDescent="0.25">
      <c r="A132" s="1298" t="s">
        <v>168</v>
      </c>
      <c r="B132" s="1296" t="s">
        <v>638</v>
      </c>
      <c r="C132" s="1307">
        <f>SUM(D132:G132)</f>
        <v>228180</v>
      </c>
      <c r="D132" s="1090">
        <f>SUM(D133:D137)</f>
        <v>0</v>
      </c>
      <c r="E132" s="1090">
        <f>SUM(E133:E137)</f>
        <v>228180</v>
      </c>
      <c r="F132" s="1090">
        <f>SUM(F133:F137)</f>
        <v>0</v>
      </c>
      <c r="G132" s="1094">
        <f>SUM(G133:G137)</f>
        <v>0</v>
      </c>
      <c r="H132" s="1092">
        <f>SUM(I132:L132)</f>
        <v>228180</v>
      </c>
      <c r="I132" s="1090">
        <f>SUM(I133:I137)</f>
        <v>0</v>
      </c>
      <c r="J132" s="1090">
        <f>SUM(J133:J137)</f>
        <v>228180</v>
      </c>
      <c r="K132" s="1090">
        <f>SUM(K133:K137)</f>
        <v>0</v>
      </c>
      <c r="L132" s="1094">
        <f>SUM(L133:L137)</f>
        <v>0</v>
      </c>
      <c r="M132" s="1092">
        <f>SUM(N132:Q132)</f>
        <v>213740.80000000002</v>
      </c>
      <c r="N132" s="1090">
        <f>SUM(N133:N137)</f>
        <v>0</v>
      </c>
      <c r="O132" s="1090">
        <f>SUM(O133:O137)</f>
        <v>213740.80000000002</v>
      </c>
      <c r="P132" s="1090">
        <f>SUM(P133:P137)</f>
        <v>0</v>
      </c>
      <c r="Q132" s="1094">
        <f>SUM(Q133:Q137)</f>
        <v>0</v>
      </c>
      <c r="R132" s="1299"/>
      <c r="S132" s="800"/>
    </row>
    <row r="133" spans="1:19" ht="72" x14ac:dyDescent="0.25">
      <c r="A133" s="840" t="s">
        <v>34</v>
      </c>
      <c r="B133" s="919" t="s">
        <v>649</v>
      </c>
      <c r="C133" s="924">
        <f>SUM(D133:G133)</f>
        <v>1974.6</v>
      </c>
      <c r="D133" s="799">
        <v>0</v>
      </c>
      <c r="E133" s="799">
        <v>1974.6</v>
      </c>
      <c r="F133" s="799">
        <v>0</v>
      </c>
      <c r="G133" s="933">
        <v>0</v>
      </c>
      <c r="H133" s="924">
        <f>SUM(I133:L133)</f>
        <v>1974.6</v>
      </c>
      <c r="I133" s="799">
        <v>0</v>
      </c>
      <c r="J133" s="799">
        <v>1974.6</v>
      </c>
      <c r="K133" s="799">
        <v>0</v>
      </c>
      <c r="L133" s="933">
        <v>0</v>
      </c>
      <c r="M133" s="924">
        <f>SUM(N133:Q133)</f>
        <v>1002.5</v>
      </c>
      <c r="N133" s="799">
        <v>0</v>
      </c>
      <c r="O133" s="799">
        <v>1002.5</v>
      </c>
      <c r="P133" s="799">
        <v>0</v>
      </c>
      <c r="Q133" s="933">
        <v>0</v>
      </c>
      <c r="R133" s="1259"/>
      <c r="S133" s="800"/>
    </row>
    <row r="134" spans="1:19" ht="72" x14ac:dyDescent="0.25">
      <c r="A134" s="840" t="s">
        <v>115</v>
      </c>
      <c r="B134" s="919" t="s">
        <v>650</v>
      </c>
      <c r="C134" s="924">
        <f>SUM(D134:G134)</f>
        <v>4445.5</v>
      </c>
      <c r="D134" s="799">
        <v>0</v>
      </c>
      <c r="E134" s="799">
        <v>4445.5</v>
      </c>
      <c r="F134" s="799">
        <v>0</v>
      </c>
      <c r="G134" s="933">
        <v>0</v>
      </c>
      <c r="H134" s="924">
        <f>SUM(I134:L134)</f>
        <v>4445.5</v>
      </c>
      <c r="I134" s="799">
        <v>0</v>
      </c>
      <c r="J134" s="799">
        <v>4445.5</v>
      </c>
      <c r="K134" s="799">
        <v>0</v>
      </c>
      <c r="L134" s="933">
        <v>0</v>
      </c>
      <c r="M134" s="924">
        <f>SUM(N134:Q134)</f>
        <v>3810.6</v>
      </c>
      <c r="N134" s="799">
        <v>0</v>
      </c>
      <c r="O134" s="799">
        <v>3810.6</v>
      </c>
      <c r="P134" s="799">
        <v>0</v>
      </c>
      <c r="Q134" s="933">
        <v>0</v>
      </c>
      <c r="R134" s="1258"/>
      <c r="S134" s="800"/>
    </row>
    <row r="135" spans="1:19" ht="96" x14ac:dyDescent="0.25">
      <c r="A135" s="840" t="s">
        <v>116</v>
      </c>
      <c r="B135" s="919" t="s">
        <v>651</v>
      </c>
      <c r="C135" s="924">
        <f>D135+E135+F135</f>
        <v>209077.3</v>
      </c>
      <c r="D135" s="799">
        <v>0</v>
      </c>
      <c r="E135" s="799">
        <v>209077.3</v>
      </c>
      <c r="F135" s="799">
        <v>0</v>
      </c>
      <c r="G135" s="933">
        <v>0</v>
      </c>
      <c r="H135" s="924">
        <f>I135+J135+K135</f>
        <v>209077.3</v>
      </c>
      <c r="I135" s="799">
        <v>0</v>
      </c>
      <c r="J135" s="799">
        <v>209077.3</v>
      </c>
      <c r="K135" s="799">
        <v>0</v>
      </c>
      <c r="L135" s="933">
        <v>0</v>
      </c>
      <c r="M135" s="924">
        <f>SUM(N135:Q135)</f>
        <v>196715</v>
      </c>
      <c r="N135" s="799">
        <v>0</v>
      </c>
      <c r="O135" s="799">
        <v>196715</v>
      </c>
      <c r="P135" s="799">
        <v>0</v>
      </c>
      <c r="Q135" s="933">
        <v>0</v>
      </c>
      <c r="R135" s="930"/>
      <c r="S135" s="800"/>
    </row>
    <row r="136" spans="1:19" ht="96" x14ac:dyDescent="0.25">
      <c r="A136" s="840" t="s">
        <v>117</v>
      </c>
      <c r="B136" s="919" t="s">
        <v>639</v>
      </c>
      <c r="C136" s="924">
        <f>SUM(D136:G136)</f>
        <v>9350.5</v>
      </c>
      <c r="D136" s="799">
        <v>0</v>
      </c>
      <c r="E136" s="799">
        <v>9350.5</v>
      </c>
      <c r="F136" s="799">
        <v>0</v>
      </c>
      <c r="G136" s="933">
        <v>0</v>
      </c>
      <c r="H136" s="924">
        <f>SUM(I136:L136)</f>
        <v>9350.5</v>
      </c>
      <c r="I136" s="799">
        <v>0</v>
      </c>
      <c r="J136" s="799">
        <v>9350.5</v>
      </c>
      <c r="K136" s="799">
        <v>0</v>
      </c>
      <c r="L136" s="933">
        <v>0</v>
      </c>
      <c r="M136" s="924">
        <f>SUM(N136:Q136)</f>
        <v>9350.5</v>
      </c>
      <c r="N136" s="799">
        <v>0</v>
      </c>
      <c r="O136" s="1102">
        <v>9350.5</v>
      </c>
      <c r="P136" s="799">
        <v>0</v>
      </c>
      <c r="Q136" s="933">
        <v>0</v>
      </c>
      <c r="R136" s="930"/>
      <c r="S136" s="800"/>
    </row>
    <row r="137" spans="1:19" ht="60" x14ac:dyDescent="0.25">
      <c r="A137" s="840" t="s">
        <v>118</v>
      </c>
      <c r="B137" s="919" t="s">
        <v>652</v>
      </c>
      <c r="C137" s="924">
        <f>D137+E137+F137</f>
        <v>3332.1</v>
      </c>
      <c r="D137" s="799">
        <v>0</v>
      </c>
      <c r="E137" s="799">
        <f>923.4+2408.7</f>
        <v>3332.1</v>
      </c>
      <c r="F137" s="799">
        <v>0</v>
      </c>
      <c r="G137" s="933">
        <v>0</v>
      </c>
      <c r="H137" s="924">
        <f>I137+J137+K137</f>
        <v>3332.1</v>
      </c>
      <c r="I137" s="799">
        <v>0</v>
      </c>
      <c r="J137" s="799">
        <f>923.4+2408.7</f>
        <v>3332.1</v>
      </c>
      <c r="K137" s="799">
        <v>0</v>
      </c>
      <c r="L137" s="933">
        <v>0</v>
      </c>
      <c r="M137" s="924">
        <f>N137+O137+P137</f>
        <v>2862.2</v>
      </c>
      <c r="N137" s="799">
        <v>0</v>
      </c>
      <c r="O137" s="799">
        <f>798+2064.2</f>
        <v>2862.2</v>
      </c>
      <c r="P137" s="799">
        <v>0</v>
      </c>
      <c r="Q137" s="933">
        <v>0</v>
      </c>
      <c r="R137" s="930"/>
      <c r="S137" s="800"/>
    </row>
    <row r="138" spans="1:19" ht="36" x14ac:dyDescent="0.25">
      <c r="A138" s="837"/>
      <c r="B138" s="134" t="s">
        <v>141</v>
      </c>
      <c r="C138" s="576">
        <f>SUM(D138:G138)</f>
        <v>10322.24</v>
      </c>
      <c r="D138" s="461">
        <f>D139+D143+D147</f>
        <v>8488.84</v>
      </c>
      <c r="E138" s="461">
        <f>E139+E143+E147</f>
        <v>1833.4</v>
      </c>
      <c r="F138" s="461">
        <f>F139+F143+F147</f>
        <v>0</v>
      </c>
      <c r="G138" s="931">
        <f>G139+G143+G147</f>
        <v>0</v>
      </c>
      <c r="H138" s="576">
        <f>SUM(I138:L138)</f>
        <v>10322.24</v>
      </c>
      <c r="I138" s="461">
        <f>I139+I143+I147</f>
        <v>8488.84</v>
      </c>
      <c r="J138" s="461">
        <f>J139+J143+J147</f>
        <v>1833.4</v>
      </c>
      <c r="K138" s="461">
        <f>K139+K143+K147</f>
        <v>0</v>
      </c>
      <c r="L138" s="931">
        <f>L139+L143+L147</f>
        <v>0</v>
      </c>
      <c r="M138" s="576">
        <f t="shared" ref="M138:M143" si="27">SUM(N138:Q138)</f>
        <v>8297.0999999999985</v>
      </c>
      <c r="N138" s="462">
        <f>N139+N143+N147</f>
        <v>7938.0999999999995</v>
      </c>
      <c r="O138" s="462">
        <f>O139+O143+O147</f>
        <v>359</v>
      </c>
      <c r="P138" s="462">
        <f>P139+P143+P147</f>
        <v>0</v>
      </c>
      <c r="Q138" s="931">
        <f>Q139+Q143+Q147</f>
        <v>0</v>
      </c>
      <c r="R138" s="340">
        <f>M138/C138*100</f>
        <v>80.380808816690944</v>
      </c>
      <c r="S138" s="800"/>
    </row>
    <row r="139" spans="1:19" ht="24" x14ac:dyDescent="0.25">
      <c r="A139" s="1260" t="s">
        <v>167</v>
      </c>
      <c r="B139" s="1261" t="s">
        <v>653</v>
      </c>
      <c r="C139" s="1372">
        <f>SUM(D139:G139)</f>
        <v>3642.8</v>
      </c>
      <c r="D139" s="1373">
        <f>SUM(D140:D142)</f>
        <v>3642.8</v>
      </c>
      <c r="E139" s="1263">
        <f>SUM(E140:E142)</f>
        <v>0</v>
      </c>
      <c r="F139" s="1263">
        <f>SUM(F140:F142)</f>
        <v>0</v>
      </c>
      <c r="G139" s="1264">
        <f>SUM(G140:G142)</f>
        <v>0</v>
      </c>
      <c r="H139" s="1372">
        <f>SUM(I139:L139)</f>
        <v>3642.8</v>
      </c>
      <c r="I139" s="1373">
        <f>SUM(I140:I142)</f>
        <v>3642.8</v>
      </c>
      <c r="J139" s="1263">
        <f>SUM(J140:J142)</f>
        <v>0</v>
      </c>
      <c r="K139" s="1263">
        <f>SUM(K140:K142)</f>
        <v>0</v>
      </c>
      <c r="L139" s="1264">
        <f>SUM(L140:L142)</f>
        <v>0</v>
      </c>
      <c r="M139" s="1262">
        <f t="shared" si="27"/>
        <v>3642.8</v>
      </c>
      <c r="N139" s="1263">
        <f>SUM(N140:N142)</f>
        <v>3642.8</v>
      </c>
      <c r="O139" s="1263">
        <f>SUM(O140:O142)</f>
        <v>0</v>
      </c>
      <c r="P139" s="798">
        <f>SUM(P140:P142)</f>
        <v>0</v>
      </c>
      <c r="Q139" s="932">
        <f>SUM(Q140:Q142)</f>
        <v>0</v>
      </c>
      <c r="R139" s="1265"/>
      <c r="S139" s="800"/>
    </row>
    <row r="140" spans="1:19" ht="36" x14ac:dyDescent="0.25">
      <c r="A140" s="840" t="s">
        <v>26</v>
      </c>
      <c r="B140" s="919" t="s">
        <v>654</v>
      </c>
      <c r="C140" s="1271">
        <f>SUM(D140:G140)</f>
        <v>0</v>
      </c>
      <c r="D140" s="1272">
        <v>0</v>
      </c>
      <c r="E140" s="799">
        <v>0</v>
      </c>
      <c r="F140" s="799">
        <v>0</v>
      </c>
      <c r="G140" s="933">
        <v>0</v>
      </c>
      <c r="H140" s="1271">
        <f>SUM(I140:L140)</f>
        <v>0</v>
      </c>
      <c r="I140" s="1272">
        <v>0</v>
      </c>
      <c r="J140" s="799">
        <v>0</v>
      </c>
      <c r="K140" s="799">
        <v>0</v>
      </c>
      <c r="L140" s="933">
        <v>0</v>
      </c>
      <c r="M140" s="924">
        <f t="shared" si="27"/>
        <v>0</v>
      </c>
      <c r="N140" s="799">
        <v>0</v>
      </c>
      <c r="O140" s="799">
        <v>0</v>
      </c>
      <c r="P140" s="799">
        <v>0</v>
      </c>
      <c r="Q140" s="933">
        <v>0</v>
      </c>
      <c r="R140" s="927"/>
      <c r="S140" s="800"/>
    </row>
    <row r="141" spans="1:19" ht="24" x14ac:dyDescent="0.25">
      <c r="A141" s="840" t="s">
        <v>27</v>
      </c>
      <c r="B141" s="919" t="s">
        <v>632</v>
      </c>
      <c r="C141" s="1271">
        <f>SUM(D141:G141)</f>
        <v>0</v>
      </c>
      <c r="D141" s="1272">
        <v>0</v>
      </c>
      <c r="E141" s="799">
        <v>0</v>
      </c>
      <c r="F141" s="799">
        <v>0</v>
      </c>
      <c r="G141" s="933">
        <v>0</v>
      </c>
      <c r="H141" s="1271">
        <f>SUM(I141:L141)</f>
        <v>0</v>
      </c>
      <c r="I141" s="1272">
        <v>0</v>
      </c>
      <c r="J141" s="799">
        <v>0</v>
      </c>
      <c r="K141" s="799">
        <v>0</v>
      </c>
      <c r="L141" s="933">
        <v>0</v>
      </c>
      <c r="M141" s="924">
        <f t="shared" si="27"/>
        <v>0</v>
      </c>
      <c r="N141" s="799">
        <v>0</v>
      </c>
      <c r="O141" s="799">
        <v>0</v>
      </c>
      <c r="P141" s="799">
        <v>0</v>
      </c>
      <c r="Q141" s="933">
        <v>0</v>
      </c>
      <c r="R141" s="927"/>
      <c r="S141" s="800"/>
    </row>
    <row r="142" spans="1:19" ht="36" x14ac:dyDescent="0.25">
      <c r="A142" s="840" t="s">
        <v>28</v>
      </c>
      <c r="B142" s="919" t="s">
        <v>680</v>
      </c>
      <c r="C142" s="1271">
        <f>D142</f>
        <v>3642.8</v>
      </c>
      <c r="D142" s="1272">
        <v>3642.8</v>
      </c>
      <c r="E142" s="799">
        <v>0</v>
      </c>
      <c r="F142" s="799">
        <v>0</v>
      </c>
      <c r="G142" s="933">
        <v>0</v>
      </c>
      <c r="H142" s="1271">
        <f>I142</f>
        <v>3642.8</v>
      </c>
      <c r="I142" s="1272">
        <v>3642.8</v>
      </c>
      <c r="J142" s="799">
        <v>0</v>
      </c>
      <c r="K142" s="799">
        <v>0</v>
      </c>
      <c r="L142" s="933">
        <v>0</v>
      </c>
      <c r="M142" s="924">
        <f t="shared" si="27"/>
        <v>3642.8</v>
      </c>
      <c r="N142" s="799">
        <v>3642.8</v>
      </c>
      <c r="O142" s="799">
        <v>0</v>
      </c>
      <c r="P142" s="799">
        <v>0</v>
      </c>
      <c r="Q142" s="933">
        <v>0</v>
      </c>
      <c r="R142" s="927"/>
      <c r="S142" s="800"/>
    </row>
    <row r="143" spans="1:19" ht="60" x14ac:dyDescent="0.25">
      <c r="A143" s="1257" t="s">
        <v>168</v>
      </c>
      <c r="B143" s="1295" t="s">
        <v>655</v>
      </c>
      <c r="C143" s="1353">
        <f>SUM(D143:G143)</f>
        <v>2029.1000000000001</v>
      </c>
      <c r="D143" s="1354">
        <f>SUM(D144:D146)</f>
        <v>195.7</v>
      </c>
      <c r="E143" s="1354">
        <f>SUM(E144:E146)</f>
        <v>1833.4</v>
      </c>
      <c r="F143" s="1354">
        <f>SUM(F144:F146)</f>
        <v>0</v>
      </c>
      <c r="G143" s="1354">
        <f>SUM(G144:G146)</f>
        <v>0</v>
      </c>
      <c r="H143" s="1353">
        <f>SUM(I143:L143)</f>
        <v>2029.1000000000001</v>
      </c>
      <c r="I143" s="1354">
        <f>SUM(I144:I146)</f>
        <v>195.7</v>
      </c>
      <c r="J143" s="1354">
        <f>SUM(J144:J146)</f>
        <v>1833.4</v>
      </c>
      <c r="K143" s="1294">
        <f>SUM(K144:K146)</f>
        <v>0</v>
      </c>
      <c r="L143" s="1294">
        <f>SUM(L144:L146)</f>
        <v>0</v>
      </c>
      <c r="M143" s="1352">
        <f t="shared" si="27"/>
        <v>359</v>
      </c>
      <c r="N143" s="1294">
        <f>SUM(N144:N146)</f>
        <v>0</v>
      </c>
      <c r="O143" s="1294">
        <f>SUM(O144:O146)</f>
        <v>359</v>
      </c>
      <c r="P143" s="1294">
        <f>SUM(P144:P146)</f>
        <v>0</v>
      </c>
      <c r="Q143" s="1294">
        <f>SUM(Q144:Q146)</f>
        <v>0</v>
      </c>
      <c r="R143" s="1358"/>
      <c r="S143" s="800"/>
    </row>
    <row r="144" spans="1:19" ht="156" x14ac:dyDescent="0.25">
      <c r="A144" s="840" t="s">
        <v>34</v>
      </c>
      <c r="B144" s="919" t="s">
        <v>656</v>
      </c>
      <c r="C144" s="1271">
        <f t="shared" ref="C144:C157" si="28">SUM(D144:G144)</f>
        <v>195.7</v>
      </c>
      <c r="D144" s="1272">
        <v>195.7</v>
      </c>
      <c r="E144" s="1272">
        <v>0</v>
      </c>
      <c r="F144" s="1272">
        <v>0</v>
      </c>
      <c r="G144" s="1273">
        <v>0</v>
      </c>
      <c r="H144" s="1271">
        <f t="shared" ref="H144:H157" si="29">SUM(I144:L144)</f>
        <v>195.7</v>
      </c>
      <c r="I144" s="1272">
        <v>195.7</v>
      </c>
      <c r="J144" s="1272">
        <v>0</v>
      </c>
      <c r="K144" s="799">
        <v>0</v>
      </c>
      <c r="L144" s="933">
        <v>0</v>
      </c>
      <c r="M144" s="924">
        <f t="shared" ref="M144:M157" si="30">SUM(N144:Q144)</f>
        <v>0</v>
      </c>
      <c r="N144" s="799">
        <v>0</v>
      </c>
      <c r="O144" s="799">
        <v>0</v>
      </c>
      <c r="P144" s="799">
        <v>0</v>
      </c>
      <c r="Q144" s="933">
        <v>0</v>
      </c>
      <c r="R144" s="927"/>
      <c r="S144" s="800"/>
    </row>
    <row r="145" spans="1:19" ht="132" x14ac:dyDescent="0.25">
      <c r="A145" s="840" t="s">
        <v>115</v>
      </c>
      <c r="B145" s="919" t="s">
        <v>657</v>
      </c>
      <c r="C145" s="1271">
        <f t="shared" si="28"/>
        <v>166.7</v>
      </c>
      <c r="D145" s="1272">
        <v>0</v>
      </c>
      <c r="E145" s="1272">
        <v>166.7</v>
      </c>
      <c r="F145" s="1272">
        <v>0</v>
      </c>
      <c r="G145" s="1273">
        <v>0</v>
      </c>
      <c r="H145" s="1271">
        <f t="shared" si="29"/>
        <v>166.7</v>
      </c>
      <c r="I145" s="1272"/>
      <c r="J145" s="1272">
        <v>166.7</v>
      </c>
      <c r="K145" s="799">
        <v>0</v>
      </c>
      <c r="L145" s="933">
        <v>0</v>
      </c>
      <c r="M145" s="924">
        <f t="shared" si="30"/>
        <v>15.2</v>
      </c>
      <c r="N145" s="799">
        <v>0</v>
      </c>
      <c r="O145" s="799">
        <v>15.2</v>
      </c>
      <c r="P145" s="799">
        <v>0</v>
      </c>
      <c r="Q145" s="933">
        <v>0</v>
      </c>
      <c r="R145" s="927"/>
      <c r="S145" s="800"/>
    </row>
    <row r="146" spans="1:19" ht="48" x14ac:dyDescent="0.25">
      <c r="A146" s="840"/>
      <c r="B146" s="919" t="s">
        <v>702</v>
      </c>
      <c r="C146" s="1271">
        <f t="shared" si="28"/>
        <v>1666.7</v>
      </c>
      <c r="D146" s="1272"/>
      <c r="E146" s="1272">
        <v>1666.7</v>
      </c>
      <c r="F146" s="1272"/>
      <c r="G146" s="1374"/>
      <c r="H146" s="1271">
        <f t="shared" si="29"/>
        <v>1666.7</v>
      </c>
      <c r="I146" s="1272"/>
      <c r="J146" s="1272">
        <v>1666.7</v>
      </c>
      <c r="K146" s="799"/>
      <c r="L146" s="1100"/>
      <c r="M146" s="924">
        <f t="shared" si="30"/>
        <v>343.8</v>
      </c>
      <c r="N146" s="799"/>
      <c r="O146" s="799">
        <v>343.8</v>
      </c>
      <c r="P146" s="799"/>
      <c r="Q146" s="1100"/>
      <c r="R146" s="927"/>
      <c r="S146" s="800"/>
    </row>
    <row r="147" spans="1:19" ht="24" x14ac:dyDescent="0.25">
      <c r="A147" s="1257" t="s">
        <v>394</v>
      </c>
      <c r="B147" s="1295" t="s">
        <v>635</v>
      </c>
      <c r="C147" s="1375">
        <f t="shared" si="28"/>
        <v>4650.3399999999992</v>
      </c>
      <c r="D147" s="1376">
        <f>SUM(D148:D152)</f>
        <v>4650.3399999999992</v>
      </c>
      <c r="E147" s="1376">
        <f>SUM(E148:E152)</f>
        <v>0</v>
      </c>
      <c r="F147" s="1376">
        <f>SUM(F148:F152)</f>
        <v>0</v>
      </c>
      <c r="G147" s="1376">
        <f>SUM(G148:G152)</f>
        <v>0</v>
      </c>
      <c r="H147" s="1375">
        <f>SUM(I147:L147)</f>
        <v>4650.3399999999992</v>
      </c>
      <c r="I147" s="1376">
        <f>SUM(I148:I152)</f>
        <v>4650.3399999999992</v>
      </c>
      <c r="J147" s="1351">
        <f>SUM(J148:J152)</f>
        <v>0</v>
      </c>
      <c r="K147" s="1351">
        <f>SUM(K148:K152)</f>
        <v>0</v>
      </c>
      <c r="L147" s="1351">
        <f>SUM(L148:L152)</f>
        <v>0</v>
      </c>
      <c r="M147" s="1350">
        <f t="shared" si="30"/>
        <v>4295.2999999999993</v>
      </c>
      <c r="N147" s="1351">
        <f>SUM(N148:N152)</f>
        <v>4295.2999999999993</v>
      </c>
      <c r="O147" s="1351">
        <f>SUM(O148:O152)</f>
        <v>0</v>
      </c>
      <c r="P147" s="1351">
        <f>SUM(P148:P152)</f>
        <v>0</v>
      </c>
      <c r="Q147" s="1351">
        <f>SUM(Q148:Q152)</f>
        <v>0</v>
      </c>
      <c r="R147" s="1265"/>
      <c r="S147" s="800"/>
    </row>
    <row r="148" spans="1:19" ht="48" x14ac:dyDescent="0.25">
      <c r="A148" s="840" t="s">
        <v>40</v>
      </c>
      <c r="B148" s="919" t="s">
        <v>658</v>
      </c>
      <c r="C148" s="924">
        <f t="shared" si="28"/>
        <v>1062.26</v>
      </c>
      <c r="D148" s="1272">
        <v>1062.26</v>
      </c>
      <c r="E148" s="1272">
        <v>0</v>
      </c>
      <c r="F148" s="1272">
        <v>0</v>
      </c>
      <c r="G148" s="1273">
        <v>0</v>
      </c>
      <c r="H148" s="1271">
        <f t="shared" si="29"/>
        <v>1062.26</v>
      </c>
      <c r="I148" s="1272">
        <v>1062.26</v>
      </c>
      <c r="J148" s="1272">
        <v>0</v>
      </c>
      <c r="K148" s="799">
        <v>0</v>
      </c>
      <c r="L148" s="933">
        <v>0</v>
      </c>
      <c r="M148" s="924">
        <f t="shared" si="30"/>
        <v>998.3</v>
      </c>
      <c r="N148" s="799">
        <v>998.3</v>
      </c>
      <c r="O148" s="799">
        <v>0</v>
      </c>
      <c r="P148" s="799">
        <v>0</v>
      </c>
      <c r="Q148" s="933">
        <v>0</v>
      </c>
      <c r="R148" s="1265"/>
      <c r="S148" s="800"/>
    </row>
    <row r="149" spans="1:19" ht="36" x14ac:dyDescent="0.25">
      <c r="A149" s="840" t="s">
        <v>35</v>
      </c>
      <c r="B149" s="919" t="s">
        <v>636</v>
      </c>
      <c r="C149" s="924">
        <f t="shared" si="28"/>
        <v>2989.9</v>
      </c>
      <c r="D149" s="1272">
        <v>2989.9</v>
      </c>
      <c r="E149" s="1272">
        <v>0</v>
      </c>
      <c r="F149" s="1272">
        <v>0</v>
      </c>
      <c r="G149" s="1273">
        <v>0</v>
      </c>
      <c r="H149" s="1271">
        <f t="shared" si="29"/>
        <v>2989.9</v>
      </c>
      <c r="I149" s="1272">
        <v>2989.9</v>
      </c>
      <c r="J149" s="1272">
        <v>0</v>
      </c>
      <c r="K149" s="799">
        <v>0</v>
      </c>
      <c r="L149" s="933">
        <v>0</v>
      </c>
      <c r="M149" s="924">
        <f t="shared" si="30"/>
        <v>2698.9</v>
      </c>
      <c r="N149" s="799">
        <v>2698.9</v>
      </c>
      <c r="O149" s="799">
        <v>0</v>
      </c>
      <c r="P149" s="799">
        <v>0</v>
      </c>
      <c r="Q149" s="933">
        <v>0</v>
      </c>
      <c r="R149" s="1265"/>
      <c r="S149" s="800"/>
    </row>
    <row r="150" spans="1:19" ht="24" x14ac:dyDescent="0.25">
      <c r="A150" s="840" t="s">
        <v>41</v>
      </c>
      <c r="B150" s="919" t="s">
        <v>637</v>
      </c>
      <c r="C150" s="924">
        <f>SUM(D150:G150)</f>
        <v>56.78</v>
      </c>
      <c r="D150" s="1272">
        <v>56.78</v>
      </c>
      <c r="E150" s="1272">
        <v>0</v>
      </c>
      <c r="F150" s="1272">
        <v>0</v>
      </c>
      <c r="G150" s="1273">
        <v>0</v>
      </c>
      <c r="H150" s="1271">
        <f t="shared" si="29"/>
        <v>56.78</v>
      </c>
      <c r="I150" s="1272">
        <v>56.78</v>
      </c>
      <c r="J150" s="1272">
        <v>0</v>
      </c>
      <c r="K150" s="799">
        <v>0</v>
      </c>
      <c r="L150" s="933">
        <v>0</v>
      </c>
      <c r="M150" s="924">
        <f t="shared" si="30"/>
        <v>56.78</v>
      </c>
      <c r="N150" s="1272">
        <v>56.78</v>
      </c>
      <c r="O150" s="799">
        <v>0</v>
      </c>
      <c r="P150" s="799">
        <v>0</v>
      </c>
      <c r="Q150" s="933">
        <v>0</v>
      </c>
      <c r="R150" s="927"/>
      <c r="S150" s="800"/>
    </row>
    <row r="151" spans="1:19" ht="24" x14ac:dyDescent="0.25">
      <c r="A151" s="840" t="s">
        <v>42</v>
      </c>
      <c r="B151" s="918" t="s">
        <v>685</v>
      </c>
      <c r="C151" s="924">
        <f>SUM(D151:G151)</f>
        <v>474</v>
      </c>
      <c r="D151" s="1272">
        <v>474</v>
      </c>
      <c r="E151" s="1272">
        <v>0</v>
      </c>
      <c r="F151" s="1272">
        <v>0</v>
      </c>
      <c r="G151" s="1273">
        <v>0</v>
      </c>
      <c r="H151" s="1271">
        <f t="shared" si="29"/>
        <v>474</v>
      </c>
      <c r="I151" s="1272">
        <v>474</v>
      </c>
      <c r="J151" s="1272">
        <v>0</v>
      </c>
      <c r="K151" s="799">
        <v>0</v>
      </c>
      <c r="L151" s="933">
        <v>0</v>
      </c>
      <c r="M151" s="924">
        <f t="shared" si="30"/>
        <v>474</v>
      </c>
      <c r="N151" s="799">
        <v>474</v>
      </c>
      <c r="O151" s="799">
        <v>0</v>
      </c>
      <c r="P151" s="799">
        <v>0</v>
      </c>
      <c r="Q151" s="933">
        <v>0</v>
      </c>
      <c r="R151" s="927"/>
      <c r="S151" s="800"/>
    </row>
    <row r="152" spans="1:19" ht="24" x14ac:dyDescent="0.25">
      <c r="A152" s="840" t="s">
        <v>138</v>
      </c>
      <c r="B152" s="918" t="s">
        <v>686</v>
      </c>
      <c r="C152" s="924">
        <f>SUM(D152:G152)</f>
        <v>67.400000000000006</v>
      </c>
      <c r="D152" s="1272">
        <v>67.400000000000006</v>
      </c>
      <c r="E152" s="1272">
        <v>0</v>
      </c>
      <c r="F152" s="1272">
        <v>0</v>
      </c>
      <c r="G152" s="1273">
        <v>0</v>
      </c>
      <c r="H152" s="1271">
        <f t="shared" si="29"/>
        <v>67.400000000000006</v>
      </c>
      <c r="I152" s="1272">
        <v>67.400000000000006</v>
      </c>
      <c r="J152" s="1272">
        <v>0</v>
      </c>
      <c r="K152" s="799">
        <v>0</v>
      </c>
      <c r="L152" s="933">
        <v>0</v>
      </c>
      <c r="M152" s="924">
        <f t="shared" si="30"/>
        <v>67.319999999999993</v>
      </c>
      <c r="N152" s="799">
        <v>67.319999999999993</v>
      </c>
      <c r="O152" s="799">
        <v>0</v>
      </c>
      <c r="P152" s="799">
        <v>0</v>
      </c>
      <c r="Q152" s="933">
        <v>0</v>
      </c>
      <c r="R152" s="927"/>
      <c r="S152" s="800"/>
    </row>
    <row r="153" spans="1:19" ht="38.25" x14ac:dyDescent="0.25">
      <c r="A153" s="837"/>
      <c r="B153" s="1359" t="s">
        <v>142</v>
      </c>
      <c r="C153" s="576">
        <f t="shared" si="28"/>
        <v>18798.36</v>
      </c>
      <c r="D153" s="462">
        <f>D154+D159+D162+D165+D168+D170+D172+D174+D176+D178+D180</f>
        <v>8251</v>
      </c>
      <c r="E153" s="462">
        <f>E154+E159+E162+E165+E168+E170+E172+E174+E176+E178+E180</f>
        <v>5319.78</v>
      </c>
      <c r="F153" s="462">
        <f>F154+F159+F162+F165+F168+F170+F172+F174+F176+F178+F180</f>
        <v>5227.58</v>
      </c>
      <c r="G153" s="462">
        <f>G154+G159+G162+G165+G168+G170+G172+G174+G176+G178+G180</f>
        <v>0</v>
      </c>
      <c r="H153" s="576">
        <f>SUM(I153:L153)</f>
        <v>18798.36</v>
      </c>
      <c r="I153" s="462">
        <f>I154+I159+I162+I165+I168+I170+I172+I174+I176+I178+I180</f>
        <v>8251</v>
      </c>
      <c r="J153" s="462">
        <f>J154+J159+J162+J165+J168+J170+J172+J174+J176+J178+J180</f>
        <v>5319.78</v>
      </c>
      <c r="K153" s="462">
        <f>K154+K159+K162+K165+K168+K170+K172+K174+K176+K178+K180</f>
        <v>5227.58</v>
      </c>
      <c r="L153" s="462">
        <f>L154+L159+L162+L165+L168+L170+L172+L174+L176+L178+L180</f>
        <v>0</v>
      </c>
      <c r="M153" s="576">
        <f>SUM(N153:Q153)</f>
        <v>16682.7</v>
      </c>
      <c r="N153" s="461">
        <f>N154+N159+N162+N165+N168+N170+N172+N174+N176+N178+N180</f>
        <v>7630.7400000000007</v>
      </c>
      <c r="O153" s="461">
        <f>O154+O159+O162+O165+O168+O170+O172+O174+O176+O178+O180</f>
        <v>4557.21</v>
      </c>
      <c r="P153" s="461">
        <f>P154+P159+P162+P165+P168+P170+P172+P174+P176+P178+P180</f>
        <v>4494.75</v>
      </c>
      <c r="Q153" s="461">
        <f>Q154+Q159+Q162+Q165+Q168+Q170+Q172+Q174+Q176+Q178</f>
        <v>0</v>
      </c>
      <c r="R153" s="340">
        <f>M153/C153*100</f>
        <v>88.745507586832034</v>
      </c>
      <c r="S153" s="800"/>
    </row>
    <row r="154" spans="1:19" ht="24" x14ac:dyDescent="0.25">
      <c r="A154" s="1257" t="s">
        <v>167</v>
      </c>
      <c r="B154" s="1364" t="s">
        <v>659</v>
      </c>
      <c r="C154" s="1365">
        <f t="shared" si="28"/>
        <v>2274.9</v>
      </c>
      <c r="D154" s="1302">
        <f>SUM(D155:D158)</f>
        <v>2274.9</v>
      </c>
      <c r="E154" s="1302">
        <f>SUM(E155:E158)</f>
        <v>0</v>
      </c>
      <c r="F154" s="1302">
        <f>SUM(F155:F158)</f>
        <v>0</v>
      </c>
      <c r="G154" s="1305">
        <f>SUM(G155:G158)</f>
        <v>0</v>
      </c>
      <c r="H154" s="1365">
        <f>SUM(I154:L154)</f>
        <v>2274.9</v>
      </c>
      <c r="I154" s="1302">
        <f>SUM(I155:I158)</f>
        <v>2274.9</v>
      </c>
      <c r="J154" s="1302">
        <f>SUM(J155:J158)</f>
        <v>0</v>
      </c>
      <c r="K154" s="1302">
        <f>SUM(K155:K158)</f>
        <v>0</v>
      </c>
      <c r="L154" s="1305">
        <f>SUM(L155:L158)</f>
        <v>0</v>
      </c>
      <c r="M154" s="1365">
        <f>SUM(N154:Q154)</f>
        <v>2219.5100000000002</v>
      </c>
      <c r="N154" s="1302">
        <f>SUM(N155:N158)</f>
        <v>2219.5100000000002</v>
      </c>
      <c r="O154" s="1302">
        <f>SUM(O155:O158)</f>
        <v>0</v>
      </c>
      <c r="P154" s="1302">
        <f>SUM(P155:P158)</f>
        <v>0</v>
      </c>
      <c r="Q154" s="1305">
        <f>SUM(Q155:Q158)</f>
        <v>0</v>
      </c>
      <c r="R154" s="927"/>
      <c r="S154" s="800"/>
    </row>
    <row r="155" spans="1:19" ht="36" x14ac:dyDescent="0.25">
      <c r="A155" s="840" t="s">
        <v>26</v>
      </c>
      <c r="B155" s="919" t="s">
        <v>660</v>
      </c>
      <c r="C155" s="924">
        <f t="shared" si="28"/>
        <v>0</v>
      </c>
      <c r="D155" s="1272">
        <v>0</v>
      </c>
      <c r="E155" s="799">
        <v>0</v>
      </c>
      <c r="F155" s="799">
        <v>0</v>
      </c>
      <c r="G155" s="933">
        <v>0</v>
      </c>
      <c r="H155" s="924">
        <f t="shared" si="29"/>
        <v>0</v>
      </c>
      <c r="I155" s="1272">
        <v>0</v>
      </c>
      <c r="J155" s="799">
        <v>0</v>
      </c>
      <c r="K155" s="799">
        <v>0</v>
      </c>
      <c r="L155" s="933">
        <v>0</v>
      </c>
      <c r="M155" s="924">
        <f>SUM(N155:Q155)</f>
        <v>0</v>
      </c>
      <c r="N155" s="799">
        <v>0</v>
      </c>
      <c r="O155" s="799">
        <v>0</v>
      </c>
      <c r="P155" s="799">
        <v>0</v>
      </c>
      <c r="Q155" s="933">
        <v>0</v>
      </c>
      <c r="R155" s="927"/>
      <c r="S155" s="800"/>
    </row>
    <row r="156" spans="1:19" ht="36" x14ac:dyDescent="0.25">
      <c r="A156" s="840" t="s">
        <v>27</v>
      </c>
      <c r="B156" s="919" t="s">
        <v>654</v>
      </c>
      <c r="C156" s="924">
        <f t="shared" si="28"/>
        <v>1322</v>
      </c>
      <c r="D156" s="1272">
        <v>1322</v>
      </c>
      <c r="E156" s="799">
        <v>0</v>
      </c>
      <c r="F156" s="799">
        <v>0</v>
      </c>
      <c r="G156" s="933">
        <v>0</v>
      </c>
      <c r="H156" s="924">
        <f t="shared" si="29"/>
        <v>1322</v>
      </c>
      <c r="I156" s="464">
        <v>1322</v>
      </c>
      <c r="J156" s="1102">
        <v>0</v>
      </c>
      <c r="K156" s="1102">
        <v>0</v>
      </c>
      <c r="L156" s="1104">
        <v>0</v>
      </c>
      <c r="M156" s="604">
        <f t="shared" si="30"/>
        <v>1322</v>
      </c>
      <c r="N156" s="1102">
        <v>1322</v>
      </c>
      <c r="O156" s="1102">
        <v>0</v>
      </c>
      <c r="P156" s="1102">
        <v>0</v>
      </c>
      <c r="Q156" s="1104">
        <v>0</v>
      </c>
      <c r="R156" s="927"/>
      <c r="S156" s="800"/>
    </row>
    <row r="157" spans="1:19" ht="24" x14ac:dyDescent="0.25">
      <c r="A157" s="840" t="s">
        <v>28</v>
      </c>
      <c r="B157" s="919" t="s">
        <v>632</v>
      </c>
      <c r="C157" s="924">
        <f t="shared" si="28"/>
        <v>748.9</v>
      </c>
      <c r="D157" s="1272">
        <v>748.9</v>
      </c>
      <c r="E157" s="799">
        <v>0</v>
      </c>
      <c r="F157" s="799">
        <v>0</v>
      </c>
      <c r="G157" s="933">
        <v>0</v>
      </c>
      <c r="H157" s="924">
        <f t="shared" si="29"/>
        <v>748.9</v>
      </c>
      <c r="I157" s="464">
        <v>748.9</v>
      </c>
      <c r="J157" s="1102">
        <v>0</v>
      </c>
      <c r="K157" s="1102">
        <v>0</v>
      </c>
      <c r="L157" s="1104">
        <v>0</v>
      </c>
      <c r="M157" s="604">
        <f t="shared" si="30"/>
        <v>744.71</v>
      </c>
      <c r="N157" s="1102">
        <v>744.71</v>
      </c>
      <c r="O157" s="1102">
        <v>0</v>
      </c>
      <c r="P157" s="1102">
        <v>0</v>
      </c>
      <c r="Q157" s="1104">
        <v>0</v>
      </c>
      <c r="R157" s="927"/>
      <c r="S157" s="800"/>
    </row>
    <row r="158" spans="1:19" ht="36" x14ac:dyDescent="0.25">
      <c r="A158" s="1266" t="s">
        <v>29</v>
      </c>
      <c r="B158" s="918" t="s">
        <v>661</v>
      </c>
      <c r="C158" s="924">
        <f>D158+E158+F158</f>
        <v>204</v>
      </c>
      <c r="D158" s="799">
        <v>204</v>
      </c>
      <c r="E158" s="799">
        <v>0</v>
      </c>
      <c r="F158" s="799">
        <v>0</v>
      </c>
      <c r="G158" s="933">
        <v>0</v>
      </c>
      <c r="H158" s="924">
        <f>I158+J158+K158</f>
        <v>204</v>
      </c>
      <c r="I158" s="1102">
        <v>204</v>
      </c>
      <c r="J158" s="1102">
        <v>0</v>
      </c>
      <c r="K158" s="1102">
        <v>0</v>
      </c>
      <c r="L158" s="1104">
        <v>0</v>
      </c>
      <c r="M158" s="604">
        <f>N158+O158+P158</f>
        <v>152.80000000000001</v>
      </c>
      <c r="N158" s="1102">
        <v>152.80000000000001</v>
      </c>
      <c r="O158" s="1102">
        <v>0</v>
      </c>
      <c r="P158" s="1102">
        <v>0</v>
      </c>
      <c r="Q158" s="1104">
        <v>0</v>
      </c>
      <c r="R158" s="930"/>
      <c r="S158" s="800"/>
    </row>
    <row r="159" spans="1:19" ht="24" x14ac:dyDescent="0.25">
      <c r="A159" s="1267" t="s">
        <v>168</v>
      </c>
      <c r="B159" s="1364" t="s">
        <v>662</v>
      </c>
      <c r="C159" s="1357">
        <f>SUM(D159:G159)</f>
        <v>3117.9</v>
      </c>
      <c r="D159" s="1368">
        <f>SUM(D160:D161)</f>
        <v>1452.7</v>
      </c>
      <c r="E159" s="1368">
        <f>SUM(E160:E161)</f>
        <v>1665.2</v>
      </c>
      <c r="F159" s="1368">
        <f>SUM(F160:F161)</f>
        <v>0</v>
      </c>
      <c r="G159" s="1369">
        <f>SUM(G160:G161)</f>
        <v>0</v>
      </c>
      <c r="H159" s="1357">
        <f>SUM(I159:L159)</f>
        <v>3117.9</v>
      </c>
      <c r="I159" s="1368">
        <f>SUM(I160:I161)</f>
        <v>1452.7</v>
      </c>
      <c r="J159" s="1368">
        <f>SUM(J160:J161)</f>
        <v>1665.2</v>
      </c>
      <c r="K159" s="1302">
        <f>SUM(K160:K161)</f>
        <v>0</v>
      </c>
      <c r="L159" s="1305">
        <f>SUM(L160:L161)</f>
        <v>0</v>
      </c>
      <c r="M159" s="1365">
        <f>SUM(N159:Q159)</f>
        <v>2110.88</v>
      </c>
      <c r="N159" s="1302">
        <f>SUM(N160:N161)</f>
        <v>1028.25</v>
      </c>
      <c r="O159" s="1302">
        <f>SUM(O160:O161)</f>
        <v>1082.6300000000001</v>
      </c>
      <c r="P159" s="1302">
        <f>SUM(P160:P161)</f>
        <v>0</v>
      </c>
      <c r="Q159" s="1305">
        <f>SUM(Q160:Q161)</f>
        <v>0</v>
      </c>
      <c r="R159" s="930"/>
      <c r="S159" s="800"/>
    </row>
    <row r="160" spans="1:19" ht="48" x14ac:dyDescent="0.25">
      <c r="A160" s="1266" t="s">
        <v>34</v>
      </c>
      <c r="B160" s="919" t="s">
        <v>663</v>
      </c>
      <c r="C160" s="1271">
        <f>D160+E160+F160</f>
        <v>3117.9</v>
      </c>
      <c r="D160" s="1272">
        <v>1452.7</v>
      </c>
      <c r="E160" s="1272">
        <v>1665.2</v>
      </c>
      <c r="F160" s="1272">
        <v>0</v>
      </c>
      <c r="G160" s="1273">
        <v>0</v>
      </c>
      <c r="H160" s="1271">
        <f>I160+J160+K160</f>
        <v>3117.9</v>
      </c>
      <c r="I160" s="464">
        <v>1452.7</v>
      </c>
      <c r="J160" s="464">
        <v>1665.2</v>
      </c>
      <c r="K160" s="1102">
        <v>0</v>
      </c>
      <c r="L160" s="1104">
        <v>0</v>
      </c>
      <c r="M160" s="604">
        <f>N160+O160+P160</f>
        <v>2110.88</v>
      </c>
      <c r="N160" s="1102">
        <v>1028.25</v>
      </c>
      <c r="O160" s="1102">
        <v>1082.6300000000001</v>
      </c>
      <c r="P160" s="1102">
        <v>0</v>
      </c>
      <c r="Q160" s="1104">
        <v>0</v>
      </c>
      <c r="R160" s="930"/>
      <c r="S160" s="800"/>
    </row>
    <row r="161" spans="1:19" ht="46.5" customHeight="1" x14ac:dyDescent="0.25">
      <c r="A161" s="1266" t="s">
        <v>115</v>
      </c>
      <c r="B161" s="919" t="s">
        <v>664</v>
      </c>
      <c r="C161" s="1271">
        <f>D161+E161+F161</f>
        <v>0</v>
      </c>
      <c r="D161" s="1272">
        <v>0</v>
      </c>
      <c r="E161" s="1272">
        <v>0</v>
      </c>
      <c r="F161" s="1272">
        <v>0</v>
      </c>
      <c r="G161" s="1273">
        <v>0</v>
      </c>
      <c r="H161" s="1271">
        <f>I161+J161+K161</f>
        <v>0</v>
      </c>
      <c r="I161" s="464">
        <v>0</v>
      </c>
      <c r="J161" s="464">
        <v>0</v>
      </c>
      <c r="K161" s="1102">
        <v>0</v>
      </c>
      <c r="L161" s="1104">
        <v>0</v>
      </c>
      <c r="M161" s="604">
        <f>N161+O161+P161</f>
        <v>0</v>
      </c>
      <c r="N161" s="1102"/>
      <c r="O161" s="1102"/>
      <c r="P161" s="1102">
        <v>0</v>
      </c>
      <c r="Q161" s="1104">
        <v>0</v>
      </c>
      <c r="R161" s="930"/>
      <c r="S161" s="800"/>
    </row>
    <row r="162" spans="1:19" ht="24" x14ac:dyDescent="0.25">
      <c r="A162" s="1267" t="s">
        <v>394</v>
      </c>
      <c r="B162" s="1364" t="s">
        <v>381</v>
      </c>
      <c r="C162" s="1357">
        <f>SUM(D162:G162)</f>
        <v>1364.7</v>
      </c>
      <c r="D162" s="1368">
        <f>SUM(D163:D164)</f>
        <v>868</v>
      </c>
      <c r="E162" s="1368">
        <f>SUM(E163:E164)</f>
        <v>496.7</v>
      </c>
      <c r="F162" s="1368">
        <f>SUM(F163:F164)</f>
        <v>0</v>
      </c>
      <c r="G162" s="1369">
        <f>SUM(G163:G164)</f>
        <v>0</v>
      </c>
      <c r="H162" s="1357">
        <f>SUM(I162:L162)</f>
        <v>1364.7</v>
      </c>
      <c r="I162" s="1368">
        <f>SUM(I163:I164)</f>
        <v>868</v>
      </c>
      <c r="J162" s="1368">
        <f>SUM(J163:J164)</f>
        <v>496.7</v>
      </c>
      <c r="K162" s="1302">
        <f>SUM(K163:K164)</f>
        <v>0</v>
      </c>
      <c r="L162" s="1305">
        <f>SUM(L163:L164)</f>
        <v>0</v>
      </c>
      <c r="M162" s="1365">
        <f>SUM(N162:Q162)</f>
        <v>1144.6599999999999</v>
      </c>
      <c r="N162" s="1302">
        <f>SUM(N163:N164)</f>
        <v>826.16</v>
      </c>
      <c r="O162" s="1302">
        <f>SUM(O163:O164)</f>
        <v>318.5</v>
      </c>
      <c r="P162" s="1302">
        <f>SUM(P163:P164)</f>
        <v>0</v>
      </c>
      <c r="Q162" s="1305">
        <f>SUM(Q163:Q164)</f>
        <v>0</v>
      </c>
      <c r="R162" s="930"/>
      <c r="S162" s="800"/>
    </row>
    <row r="163" spans="1:19" ht="48" x14ac:dyDescent="0.25">
      <c r="A163" s="1266" t="s">
        <v>40</v>
      </c>
      <c r="B163" s="919" t="s">
        <v>666</v>
      </c>
      <c r="C163" s="1271">
        <f>D163+E163+F163</f>
        <v>1364.7</v>
      </c>
      <c r="D163" s="1272">
        <v>868</v>
      </c>
      <c r="E163" s="1272">
        <v>496.7</v>
      </c>
      <c r="F163" s="1272">
        <v>0</v>
      </c>
      <c r="G163" s="1273">
        <v>0</v>
      </c>
      <c r="H163" s="1271">
        <f>I163+J163+K163</f>
        <v>1364.7</v>
      </c>
      <c r="I163" s="464">
        <v>868</v>
      </c>
      <c r="J163" s="464">
        <v>496.7</v>
      </c>
      <c r="K163" s="1102">
        <v>0</v>
      </c>
      <c r="L163" s="1104">
        <v>0</v>
      </c>
      <c r="M163" s="604">
        <f>N163+O163+P163</f>
        <v>1144.6599999999999</v>
      </c>
      <c r="N163" s="1102">
        <v>826.16</v>
      </c>
      <c r="O163" s="1102">
        <v>318.5</v>
      </c>
      <c r="P163" s="1102">
        <v>0</v>
      </c>
      <c r="Q163" s="1104">
        <v>0</v>
      </c>
      <c r="R163" s="930"/>
      <c r="S163" s="800"/>
    </row>
    <row r="164" spans="1:19" ht="36" x14ac:dyDescent="0.25">
      <c r="A164" s="840" t="s">
        <v>35</v>
      </c>
      <c r="B164" s="919" t="s">
        <v>665</v>
      </c>
      <c r="C164" s="1271">
        <f>D164+E164+F164</f>
        <v>0</v>
      </c>
      <c r="D164" s="1272">
        <v>0</v>
      </c>
      <c r="E164" s="1272">
        <v>0</v>
      </c>
      <c r="F164" s="1272">
        <v>0</v>
      </c>
      <c r="G164" s="1273">
        <v>0</v>
      </c>
      <c r="H164" s="1271">
        <f>I164+J164+K164</f>
        <v>0</v>
      </c>
      <c r="I164" s="464">
        <v>0</v>
      </c>
      <c r="J164" s="464">
        <v>0</v>
      </c>
      <c r="K164" s="1102">
        <v>0</v>
      </c>
      <c r="L164" s="1104">
        <v>0</v>
      </c>
      <c r="M164" s="604">
        <f>N164+O164+P164</f>
        <v>0</v>
      </c>
      <c r="N164" s="1102">
        <v>0</v>
      </c>
      <c r="O164" s="1102">
        <v>0</v>
      </c>
      <c r="P164" s="1102">
        <v>0</v>
      </c>
      <c r="Q164" s="1104">
        <v>0</v>
      </c>
      <c r="R164" s="1259"/>
      <c r="S164" s="800"/>
    </row>
    <row r="165" spans="1:19" ht="24" x14ac:dyDescent="0.25">
      <c r="A165" s="1257">
        <v>4</v>
      </c>
      <c r="B165" s="1364" t="s">
        <v>538</v>
      </c>
      <c r="C165" s="1357">
        <f>SUM(D165:G165)</f>
        <v>2794.6000000000004</v>
      </c>
      <c r="D165" s="1368">
        <f>SUM(D166:D167)</f>
        <v>2794.6000000000004</v>
      </c>
      <c r="E165" s="1368">
        <f>SUM(E167)</f>
        <v>0</v>
      </c>
      <c r="F165" s="1368">
        <f>SUM(F167)</f>
        <v>0</v>
      </c>
      <c r="G165" s="1369">
        <f>SUM(G167)</f>
        <v>0</v>
      </c>
      <c r="H165" s="1357">
        <f>SUM(I165:L165)</f>
        <v>2794.6000000000004</v>
      </c>
      <c r="I165" s="1368">
        <f>SUM(I166:I167)</f>
        <v>2794.6000000000004</v>
      </c>
      <c r="J165" s="1368">
        <f t="shared" ref="J165:Q165" si="31">SUM(J167)</f>
        <v>0</v>
      </c>
      <c r="K165" s="1366">
        <f t="shared" si="31"/>
        <v>0</v>
      </c>
      <c r="L165" s="1367">
        <f t="shared" si="31"/>
        <v>0</v>
      </c>
      <c r="M165" s="1357">
        <f t="shared" ref="M165:M172" si="32">SUM(N165:Q165)</f>
        <v>2725.6400000000003</v>
      </c>
      <c r="N165" s="1368">
        <f>SUM(N166:N167)</f>
        <v>2725.6400000000003</v>
      </c>
      <c r="O165" s="1368">
        <f t="shared" si="31"/>
        <v>0</v>
      </c>
      <c r="P165" s="1368">
        <f t="shared" si="31"/>
        <v>0</v>
      </c>
      <c r="Q165" s="1369">
        <f t="shared" si="31"/>
        <v>0</v>
      </c>
      <c r="R165" s="1259"/>
      <c r="S165" s="800"/>
    </row>
    <row r="166" spans="1:19" ht="24" x14ac:dyDescent="0.25">
      <c r="A166" s="840" t="s">
        <v>50</v>
      </c>
      <c r="B166" s="918" t="s">
        <v>637</v>
      </c>
      <c r="C166" s="578">
        <v>0</v>
      </c>
      <c r="D166" s="464">
        <v>32.299999999999997</v>
      </c>
      <c r="E166" s="464">
        <v>0</v>
      </c>
      <c r="F166" s="464">
        <v>0</v>
      </c>
      <c r="G166" s="1360">
        <v>0</v>
      </c>
      <c r="H166" s="578">
        <v>0</v>
      </c>
      <c r="I166" s="464">
        <v>32.299999999999997</v>
      </c>
      <c r="J166" s="464">
        <v>0</v>
      </c>
      <c r="K166" s="26">
        <v>0</v>
      </c>
      <c r="L166" s="51">
        <v>0</v>
      </c>
      <c r="M166" s="935">
        <f t="shared" si="32"/>
        <v>32.299999999999997</v>
      </c>
      <c r="N166" s="464">
        <v>32.299999999999997</v>
      </c>
      <c r="O166" s="464">
        <v>0</v>
      </c>
      <c r="P166" s="464">
        <v>0</v>
      </c>
      <c r="Q166" s="1360">
        <v>0</v>
      </c>
      <c r="R166" s="1259"/>
      <c r="S166" s="800"/>
    </row>
    <row r="167" spans="1:19" ht="36" x14ac:dyDescent="0.25">
      <c r="A167" s="840" t="s">
        <v>51</v>
      </c>
      <c r="B167" s="919" t="s">
        <v>682</v>
      </c>
      <c r="C167" s="1271">
        <f>D167+E167+F167</f>
        <v>2762.3</v>
      </c>
      <c r="D167" s="1272">
        <v>2762.3</v>
      </c>
      <c r="E167" s="1272">
        <v>0</v>
      </c>
      <c r="F167" s="1272">
        <v>0</v>
      </c>
      <c r="G167" s="1273">
        <v>0</v>
      </c>
      <c r="H167" s="1271">
        <f>I167+J167+K167</f>
        <v>2762.3</v>
      </c>
      <c r="I167" s="464">
        <v>2762.3</v>
      </c>
      <c r="J167" s="464">
        <v>0</v>
      </c>
      <c r="K167" s="1102">
        <v>0</v>
      </c>
      <c r="L167" s="1104">
        <v>0</v>
      </c>
      <c r="M167" s="935">
        <f t="shared" si="32"/>
        <v>2693.34</v>
      </c>
      <c r="N167" s="464">
        <v>2693.34</v>
      </c>
      <c r="O167" s="464">
        <v>0</v>
      </c>
      <c r="P167" s="464">
        <v>0</v>
      </c>
      <c r="Q167" s="1360">
        <v>0</v>
      </c>
      <c r="R167" s="1259"/>
      <c r="S167" s="800"/>
    </row>
    <row r="168" spans="1:19" ht="24" x14ac:dyDescent="0.25">
      <c r="A168" s="1274">
        <v>5</v>
      </c>
      <c r="B168" s="1370" t="s">
        <v>683</v>
      </c>
      <c r="C168" s="1357">
        <f>SUM(D168:G168)</f>
        <v>686</v>
      </c>
      <c r="D168" s="1368">
        <f>SUM(D169)</f>
        <v>611.20000000000005</v>
      </c>
      <c r="E168" s="1368">
        <f>SUM(E169)</f>
        <v>74.8</v>
      </c>
      <c r="F168" s="1368">
        <f>SUM(F169)</f>
        <v>0</v>
      </c>
      <c r="G168" s="1369">
        <f>SUM(G169)</f>
        <v>0</v>
      </c>
      <c r="H168" s="1357">
        <f>SUM(I168:L168)</f>
        <v>686</v>
      </c>
      <c r="I168" s="1368">
        <f>SUM(I169)</f>
        <v>611.20000000000005</v>
      </c>
      <c r="J168" s="1368">
        <v>74.8</v>
      </c>
      <c r="K168" s="1302">
        <f>SUM(K169)</f>
        <v>0</v>
      </c>
      <c r="L168" s="1305">
        <f>SUM(L169)</f>
        <v>0</v>
      </c>
      <c r="M168" s="1357">
        <f t="shared" si="32"/>
        <v>681.62</v>
      </c>
      <c r="N168" s="1368">
        <f>SUM(N169)</f>
        <v>608.62</v>
      </c>
      <c r="O168" s="1368">
        <f>SUM(O169)</f>
        <v>73</v>
      </c>
      <c r="P168" s="1368">
        <f>SUM(P169)</f>
        <v>0</v>
      </c>
      <c r="Q168" s="1369">
        <f>SUM(Q169)</f>
        <v>0</v>
      </c>
      <c r="R168" s="1259"/>
      <c r="S168" s="800"/>
    </row>
    <row r="169" spans="1:19" ht="48" x14ac:dyDescent="0.25">
      <c r="A169" s="840" t="s">
        <v>62</v>
      </c>
      <c r="B169" s="919" t="s">
        <v>684</v>
      </c>
      <c r="C169" s="1271">
        <f>SUM(D169:G169)</f>
        <v>686</v>
      </c>
      <c r="D169" s="1272">
        <v>611.20000000000005</v>
      </c>
      <c r="E169" s="1272">
        <v>74.8</v>
      </c>
      <c r="F169" s="1272">
        <v>0</v>
      </c>
      <c r="G169" s="1273"/>
      <c r="H169" s="1271">
        <f>SUM(I169:L169)</f>
        <v>686</v>
      </c>
      <c r="I169" s="464">
        <v>611.20000000000005</v>
      </c>
      <c r="J169" s="464">
        <v>74.8</v>
      </c>
      <c r="K169" s="1102">
        <v>0</v>
      </c>
      <c r="L169" s="1104">
        <v>0</v>
      </c>
      <c r="M169" s="578">
        <f t="shared" si="32"/>
        <v>681.62</v>
      </c>
      <c r="N169" s="464">
        <v>608.62</v>
      </c>
      <c r="O169" s="464">
        <v>73</v>
      </c>
      <c r="P169" s="464">
        <v>0</v>
      </c>
      <c r="Q169" s="1360">
        <v>0</v>
      </c>
      <c r="R169" s="1259"/>
      <c r="S169" s="800"/>
    </row>
    <row r="170" spans="1:19" ht="29.25" customHeight="1" x14ac:dyDescent="0.25">
      <c r="A170" s="1257" t="s">
        <v>543</v>
      </c>
      <c r="B170" s="1364" t="s">
        <v>703</v>
      </c>
      <c r="C170" s="1357">
        <f>SUM(D170:G170)</f>
        <v>2369.7999999999997</v>
      </c>
      <c r="D170" s="1368">
        <f>SUM(D171)</f>
        <v>94.6</v>
      </c>
      <c r="E170" s="1368">
        <f>SUM(E171)</f>
        <v>2275.1999999999998</v>
      </c>
      <c r="F170" s="1368">
        <f>SUM(F171)</f>
        <v>0</v>
      </c>
      <c r="G170" s="1369">
        <f>SUM(G171)</f>
        <v>0</v>
      </c>
      <c r="H170" s="1357">
        <f>SUM(I170:L170)</f>
        <v>2369.7999999999997</v>
      </c>
      <c r="I170" s="1368">
        <f>SUM(I171)</f>
        <v>94.6</v>
      </c>
      <c r="J170" s="1368">
        <f>SUM(J171)</f>
        <v>2275.1999999999998</v>
      </c>
      <c r="K170" s="1302">
        <f>SUM(K171)</f>
        <v>0</v>
      </c>
      <c r="L170" s="1305">
        <f>SUM(L171)</f>
        <v>0</v>
      </c>
      <c r="M170" s="1357">
        <f t="shared" si="32"/>
        <v>2369.7999999999997</v>
      </c>
      <c r="N170" s="1368">
        <f>SUM(N171)</f>
        <v>94.6</v>
      </c>
      <c r="O170" s="1368">
        <f>SUM(O171)</f>
        <v>2275.1999999999998</v>
      </c>
      <c r="P170" s="1368">
        <f>SUM(P171)</f>
        <v>0</v>
      </c>
      <c r="Q170" s="1369">
        <f>SUM(Q171)</f>
        <v>0</v>
      </c>
      <c r="R170" s="1259"/>
      <c r="S170" s="800"/>
    </row>
    <row r="171" spans="1:19" ht="48" x14ac:dyDescent="0.25">
      <c r="A171" s="840" t="s">
        <v>68</v>
      </c>
      <c r="B171" s="919" t="s">
        <v>667</v>
      </c>
      <c r="C171" s="1271">
        <f>SUM(D171:G171)</f>
        <v>2369.7999999999997</v>
      </c>
      <c r="D171" s="1272">
        <v>94.6</v>
      </c>
      <c r="E171" s="1272">
        <v>2275.1999999999998</v>
      </c>
      <c r="F171" s="1272">
        <v>0</v>
      </c>
      <c r="G171" s="1273">
        <v>0</v>
      </c>
      <c r="H171" s="1271">
        <f>SUM(I171:L171)</f>
        <v>2369.7999999999997</v>
      </c>
      <c r="I171" s="464">
        <v>94.6</v>
      </c>
      <c r="J171" s="464">
        <v>2275.1999999999998</v>
      </c>
      <c r="K171" s="1102">
        <v>0</v>
      </c>
      <c r="L171" s="1104">
        <v>0</v>
      </c>
      <c r="M171" s="578">
        <f t="shared" si="32"/>
        <v>2369.7999999999997</v>
      </c>
      <c r="N171" s="464">
        <v>94.6</v>
      </c>
      <c r="O171" s="464">
        <v>2275.1999999999998</v>
      </c>
      <c r="P171" s="464">
        <v>0</v>
      </c>
      <c r="Q171" s="1360">
        <v>0</v>
      </c>
      <c r="R171" s="1259"/>
      <c r="S171" s="800"/>
    </row>
    <row r="172" spans="1:19" x14ac:dyDescent="0.25">
      <c r="A172" s="1257" t="s">
        <v>544</v>
      </c>
      <c r="B172" s="917" t="s">
        <v>668</v>
      </c>
      <c r="C172" s="1268">
        <f>SUM(D172:G172)</f>
        <v>0</v>
      </c>
      <c r="D172" s="1269">
        <f>D173</f>
        <v>0</v>
      </c>
      <c r="E172" s="1269">
        <f>E173</f>
        <v>0</v>
      </c>
      <c r="F172" s="1269">
        <f>F173</f>
        <v>0</v>
      </c>
      <c r="G172" s="1270">
        <f>G173</f>
        <v>0</v>
      </c>
      <c r="H172" s="1268">
        <f>SUM(I172:L172)</f>
        <v>0</v>
      </c>
      <c r="I172" s="1269">
        <f>I173</f>
        <v>0</v>
      </c>
      <c r="J172" s="1269">
        <f>J173</f>
        <v>0</v>
      </c>
      <c r="K172" s="798">
        <f>K173</f>
        <v>0</v>
      </c>
      <c r="L172" s="932">
        <f>L173</f>
        <v>0</v>
      </c>
      <c r="M172" s="1268">
        <f t="shared" si="32"/>
        <v>0</v>
      </c>
      <c r="N172" s="1269">
        <f>N173</f>
        <v>0</v>
      </c>
      <c r="O172" s="1269">
        <f>O173</f>
        <v>0</v>
      </c>
      <c r="P172" s="1269">
        <f>P173</f>
        <v>0</v>
      </c>
      <c r="Q172" s="1270">
        <f>Q173</f>
        <v>0</v>
      </c>
      <c r="R172" s="1259"/>
      <c r="S172" s="800"/>
    </row>
    <row r="173" spans="1:19" ht="24" x14ac:dyDescent="0.25">
      <c r="A173" s="840" t="s">
        <v>669</v>
      </c>
      <c r="B173" s="919" t="s">
        <v>670</v>
      </c>
      <c r="C173" s="1271">
        <f>D173+E173+F173</f>
        <v>0</v>
      </c>
      <c r="D173" s="1272">
        <v>0</v>
      </c>
      <c r="E173" s="1272">
        <v>0</v>
      </c>
      <c r="F173" s="1272">
        <v>0</v>
      </c>
      <c r="G173" s="1273">
        <v>0</v>
      </c>
      <c r="H173" s="1271">
        <f>I173+J173+K173</f>
        <v>0</v>
      </c>
      <c r="I173" s="464">
        <v>0</v>
      </c>
      <c r="J173" s="464">
        <v>0</v>
      </c>
      <c r="K173" s="1102">
        <v>0</v>
      </c>
      <c r="L173" s="1104">
        <v>0</v>
      </c>
      <c r="M173" s="578">
        <f>N173+O173+P173</f>
        <v>0</v>
      </c>
      <c r="N173" s="464">
        <v>0</v>
      </c>
      <c r="O173" s="464">
        <v>0</v>
      </c>
      <c r="P173" s="464">
        <v>0</v>
      </c>
      <c r="Q173" s="1360">
        <v>0</v>
      </c>
      <c r="R173" s="1259"/>
      <c r="S173" s="800"/>
    </row>
    <row r="174" spans="1:19" ht="36" x14ac:dyDescent="0.25">
      <c r="A174" s="1257" t="s">
        <v>545</v>
      </c>
      <c r="B174" s="1364" t="s">
        <v>671</v>
      </c>
      <c r="C174" s="1357">
        <f>SUM(D174:G174)</f>
        <v>1164.78</v>
      </c>
      <c r="D174" s="1368">
        <f>SUM(D175)</f>
        <v>47.7</v>
      </c>
      <c r="E174" s="1368">
        <f>SUM(E175)</f>
        <v>22.38</v>
      </c>
      <c r="F174" s="1368">
        <f>SUM(F175)</f>
        <v>1094.7</v>
      </c>
      <c r="G174" s="1369">
        <f>SUM(G175)</f>
        <v>0</v>
      </c>
      <c r="H174" s="1357">
        <f t="shared" ref="H174:H181" si="33">SUM(I174:L174)</f>
        <v>1164.78</v>
      </c>
      <c r="I174" s="1368">
        <f>SUM(I175)</f>
        <v>47.7</v>
      </c>
      <c r="J174" s="1368">
        <f>SUM(J175)</f>
        <v>22.38</v>
      </c>
      <c r="K174" s="1368">
        <f>SUM(K175)</f>
        <v>1094.7</v>
      </c>
      <c r="L174" s="1369">
        <f>SUM(L175)</f>
        <v>0</v>
      </c>
      <c r="M174" s="1357">
        <f t="shared" ref="M174:M179" si="34">SUM(N174:Q174)</f>
        <v>1164.8400000000001</v>
      </c>
      <c r="N174" s="1302">
        <f>SUM(N175)</f>
        <v>47.76</v>
      </c>
      <c r="O174" s="1302">
        <f>SUM(O175)</f>
        <v>22.38</v>
      </c>
      <c r="P174" s="1368">
        <f>SUM(P175)</f>
        <v>1094.7</v>
      </c>
      <c r="Q174" s="1369">
        <f>SUM(Q175)</f>
        <v>0</v>
      </c>
      <c r="R174" s="1259"/>
      <c r="S174" s="800"/>
    </row>
    <row r="175" spans="1:19" ht="60" x14ac:dyDescent="0.25">
      <c r="A175" s="811" t="s">
        <v>672</v>
      </c>
      <c r="B175" s="919" t="s">
        <v>673</v>
      </c>
      <c r="C175" s="1268">
        <f>SUM(D175:G175)</f>
        <v>1164.78</v>
      </c>
      <c r="D175" s="1272">
        <v>47.7</v>
      </c>
      <c r="E175" s="1272">
        <v>22.38</v>
      </c>
      <c r="F175" s="1272">
        <v>1094.7</v>
      </c>
      <c r="G175" s="1273">
        <v>0</v>
      </c>
      <c r="H175" s="1268">
        <f t="shared" si="33"/>
        <v>1164.78</v>
      </c>
      <c r="I175" s="464">
        <v>47.7</v>
      </c>
      <c r="J175" s="464">
        <v>22.38</v>
      </c>
      <c r="K175" s="464">
        <v>1094.7</v>
      </c>
      <c r="L175" s="1360">
        <v>0</v>
      </c>
      <c r="M175" s="935">
        <f t="shared" si="34"/>
        <v>1164.8400000000001</v>
      </c>
      <c r="N175" s="1102">
        <v>47.76</v>
      </c>
      <c r="O175" s="1102">
        <v>22.38</v>
      </c>
      <c r="P175" s="1102">
        <v>1094.7</v>
      </c>
      <c r="Q175" s="1104">
        <v>0</v>
      </c>
      <c r="R175" s="1259"/>
      <c r="S175" s="800"/>
    </row>
    <row r="176" spans="1:19" ht="24" customHeight="1" x14ac:dyDescent="0.25">
      <c r="A176" s="811" t="s">
        <v>687</v>
      </c>
      <c r="B176" s="1355" t="s">
        <v>693</v>
      </c>
      <c r="C176" s="1361">
        <f>SUM(D176:G176)</f>
        <v>2408.6999999999998</v>
      </c>
      <c r="D176" s="1362">
        <f>D177</f>
        <v>0</v>
      </c>
      <c r="E176" s="1362">
        <f t="shared" ref="E176:G180" si="35">E177</f>
        <v>0</v>
      </c>
      <c r="F176" s="1362">
        <v>2408.6999999999998</v>
      </c>
      <c r="G176" s="1363">
        <f t="shared" si="35"/>
        <v>0</v>
      </c>
      <c r="H176" s="1361">
        <f t="shared" si="33"/>
        <v>2408.6999999999998</v>
      </c>
      <c r="I176" s="1362">
        <f t="shared" ref="I176:L180" si="36">I177</f>
        <v>0</v>
      </c>
      <c r="J176" s="1362">
        <f t="shared" si="36"/>
        <v>0</v>
      </c>
      <c r="K176" s="1362">
        <v>2408.6999999999998</v>
      </c>
      <c r="L176" s="1363">
        <f t="shared" si="36"/>
        <v>0</v>
      </c>
      <c r="M176" s="1361">
        <f t="shared" si="34"/>
        <v>2064.15</v>
      </c>
      <c r="N176" s="1362">
        <f t="shared" ref="N176:Q180" si="37">N177</f>
        <v>0</v>
      </c>
      <c r="O176" s="1362">
        <f t="shared" si="37"/>
        <v>0</v>
      </c>
      <c r="P176" s="1362">
        <v>2064.15</v>
      </c>
      <c r="Q176" s="1363"/>
      <c r="R176" s="1259"/>
      <c r="S176" s="1403" t="s">
        <v>708</v>
      </c>
    </row>
    <row r="177" spans="1:19" ht="24" customHeight="1" x14ac:dyDescent="0.25">
      <c r="A177" s="1303" t="s">
        <v>689</v>
      </c>
      <c r="B177" s="600" t="s">
        <v>688</v>
      </c>
      <c r="C177" s="578">
        <f>SUM(D177:G177)</f>
        <v>0</v>
      </c>
      <c r="D177" s="464">
        <v>0</v>
      </c>
      <c r="E177" s="464">
        <v>0</v>
      </c>
      <c r="F177" s="464">
        <v>0</v>
      </c>
      <c r="G177" s="1377">
        <v>0</v>
      </c>
      <c r="H177" s="578">
        <f t="shared" si="33"/>
        <v>0</v>
      </c>
      <c r="I177" s="464">
        <v>0</v>
      </c>
      <c r="J177" s="464">
        <v>0</v>
      </c>
      <c r="K177" s="464">
        <v>0</v>
      </c>
      <c r="L177" s="1377"/>
      <c r="M177" s="1356">
        <f t="shared" si="34"/>
        <v>0</v>
      </c>
      <c r="N177" s="1102">
        <v>0</v>
      </c>
      <c r="O177" s="1102">
        <v>0</v>
      </c>
      <c r="P177" s="1102">
        <v>0</v>
      </c>
      <c r="Q177" s="1109"/>
      <c r="R177" s="1259"/>
      <c r="S177" s="800"/>
    </row>
    <row r="178" spans="1:19" ht="26.25" customHeight="1" x14ac:dyDescent="0.25">
      <c r="A178" s="1304">
        <v>10</v>
      </c>
      <c r="B178" s="1308" t="s">
        <v>704</v>
      </c>
      <c r="C178" s="1357">
        <f t="shared" ref="C178:C183" si="38">SUM(D178:G178)</f>
        <v>1975.68</v>
      </c>
      <c r="D178" s="1368">
        <f>D179</f>
        <v>81</v>
      </c>
      <c r="E178" s="1368">
        <f t="shared" si="35"/>
        <v>170.5</v>
      </c>
      <c r="F178" s="1368">
        <f t="shared" si="35"/>
        <v>1724.18</v>
      </c>
      <c r="G178" s="1369">
        <f t="shared" si="35"/>
        <v>0</v>
      </c>
      <c r="H178" s="1357">
        <f t="shared" si="33"/>
        <v>1975.68</v>
      </c>
      <c r="I178" s="1368">
        <f t="shared" si="36"/>
        <v>81</v>
      </c>
      <c r="J178" s="1368">
        <f t="shared" si="36"/>
        <v>170.5</v>
      </c>
      <c r="K178" s="1368">
        <f t="shared" si="36"/>
        <v>1724.18</v>
      </c>
      <c r="L178" s="1369">
        <f t="shared" si="36"/>
        <v>0</v>
      </c>
      <c r="M178" s="1357">
        <f t="shared" si="34"/>
        <v>1567.4</v>
      </c>
      <c r="N178" s="1368">
        <f t="shared" si="37"/>
        <v>61</v>
      </c>
      <c r="O178" s="1368">
        <f t="shared" si="37"/>
        <v>170.5</v>
      </c>
      <c r="P178" s="1368">
        <f t="shared" si="37"/>
        <v>1335.9</v>
      </c>
      <c r="Q178" s="1369">
        <f t="shared" si="37"/>
        <v>0</v>
      </c>
      <c r="R178" s="1258"/>
      <c r="S178" s="800"/>
    </row>
    <row r="179" spans="1:19" ht="24" customHeight="1" x14ac:dyDescent="0.25">
      <c r="A179" s="1303" t="s">
        <v>692</v>
      </c>
      <c r="B179" s="600" t="s">
        <v>705</v>
      </c>
      <c r="C179" s="1271">
        <f t="shared" si="38"/>
        <v>1975.68</v>
      </c>
      <c r="D179" s="464">
        <v>81</v>
      </c>
      <c r="E179" s="464">
        <v>170.5</v>
      </c>
      <c r="F179" s="464">
        <v>1724.18</v>
      </c>
      <c r="G179" s="1360">
        <v>0</v>
      </c>
      <c r="H179" s="578">
        <f t="shared" si="33"/>
        <v>1975.68</v>
      </c>
      <c r="I179" s="464">
        <v>81</v>
      </c>
      <c r="J179" s="464">
        <v>170.5</v>
      </c>
      <c r="K179" s="464">
        <v>1724.18</v>
      </c>
      <c r="L179" s="1360">
        <v>0</v>
      </c>
      <c r="M179" s="935">
        <f t="shared" si="34"/>
        <v>1567.4</v>
      </c>
      <c r="N179" s="1102">
        <v>61</v>
      </c>
      <c r="O179" s="1102">
        <v>170.5</v>
      </c>
      <c r="P179" s="1102">
        <v>1335.9</v>
      </c>
      <c r="Q179" s="1104">
        <v>0</v>
      </c>
      <c r="R179" s="1258"/>
      <c r="S179" s="800"/>
    </row>
    <row r="180" spans="1:19" ht="24" customHeight="1" x14ac:dyDescent="0.25">
      <c r="A180" s="1371" t="s">
        <v>707</v>
      </c>
      <c r="B180" s="1308" t="s">
        <v>706</v>
      </c>
      <c r="C180" s="1357">
        <f t="shared" si="38"/>
        <v>641.29999999999995</v>
      </c>
      <c r="D180" s="1368">
        <f>D181</f>
        <v>26.3</v>
      </c>
      <c r="E180" s="1368">
        <f t="shared" si="35"/>
        <v>615</v>
      </c>
      <c r="F180" s="1368">
        <f t="shared" si="35"/>
        <v>0</v>
      </c>
      <c r="G180" s="1369">
        <f t="shared" si="35"/>
        <v>0</v>
      </c>
      <c r="H180" s="1357">
        <f>SUM(I180:L180)</f>
        <v>641.29999999999995</v>
      </c>
      <c r="I180" s="1368">
        <f t="shared" si="36"/>
        <v>26.3</v>
      </c>
      <c r="J180" s="1368">
        <f t="shared" si="36"/>
        <v>615</v>
      </c>
      <c r="K180" s="1368">
        <f t="shared" si="36"/>
        <v>0</v>
      </c>
      <c r="L180" s="1369">
        <f t="shared" si="36"/>
        <v>0</v>
      </c>
      <c r="M180" s="1357">
        <f>SUM(N180:Q180)</f>
        <v>634.20000000000005</v>
      </c>
      <c r="N180" s="1368">
        <f t="shared" si="37"/>
        <v>19.2</v>
      </c>
      <c r="O180" s="1368">
        <f t="shared" si="37"/>
        <v>615</v>
      </c>
      <c r="P180" s="1368">
        <f t="shared" si="37"/>
        <v>0</v>
      </c>
      <c r="Q180" s="1369">
        <f t="shared" si="37"/>
        <v>0</v>
      </c>
      <c r="R180" s="1258"/>
      <c r="S180" s="800"/>
    </row>
    <row r="181" spans="1:19" ht="24" customHeight="1" x14ac:dyDescent="0.25">
      <c r="A181" s="1303"/>
      <c r="B181" s="600" t="s">
        <v>705</v>
      </c>
      <c r="C181" s="1271">
        <f t="shared" si="38"/>
        <v>641.29999999999995</v>
      </c>
      <c r="D181" s="464">
        <v>26.3</v>
      </c>
      <c r="E181" s="464">
        <v>615</v>
      </c>
      <c r="F181" s="464"/>
      <c r="G181" s="1360"/>
      <c r="H181" s="578">
        <f t="shared" si="33"/>
        <v>641.29999999999995</v>
      </c>
      <c r="I181" s="464">
        <v>26.3</v>
      </c>
      <c r="J181" s="464">
        <v>615</v>
      </c>
      <c r="K181" s="464"/>
      <c r="L181" s="1360"/>
      <c r="M181" s="604">
        <f>SUM(N181:Q181)</f>
        <v>634.20000000000005</v>
      </c>
      <c r="N181" s="1102">
        <v>19.2</v>
      </c>
      <c r="O181" s="1102">
        <v>615</v>
      </c>
      <c r="P181" s="1102"/>
      <c r="Q181" s="1104"/>
      <c r="R181" s="1258"/>
      <c r="S181" s="800"/>
    </row>
    <row r="182" spans="1:19" ht="36" x14ac:dyDescent="0.25">
      <c r="A182" s="1301"/>
      <c r="B182" s="134" t="s">
        <v>674</v>
      </c>
      <c r="C182" s="576">
        <f t="shared" si="38"/>
        <v>414.2</v>
      </c>
      <c r="D182" s="462">
        <f>D183+D186+D189</f>
        <v>414.2</v>
      </c>
      <c r="E182" s="462">
        <f>E183+E186+E189</f>
        <v>0</v>
      </c>
      <c r="F182" s="462">
        <f>F183+F186+F189</f>
        <v>0</v>
      </c>
      <c r="G182" s="462">
        <f>G183+G186+G189</f>
        <v>0</v>
      </c>
      <c r="H182" s="576">
        <f>SUM(I182:L182)</f>
        <v>414.2</v>
      </c>
      <c r="I182" s="462">
        <f>I183+I186+I189</f>
        <v>414.2</v>
      </c>
      <c r="J182" s="462">
        <f>J183+J186+J189</f>
        <v>0</v>
      </c>
      <c r="K182" s="462">
        <f>K183+K186+K189</f>
        <v>0</v>
      </c>
      <c r="L182" s="462">
        <f>L183+L186+L189</f>
        <v>0</v>
      </c>
      <c r="M182" s="602">
        <f>SUM(N182:Q182)</f>
        <v>340.84</v>
      </c>
      <c r="N182" s="461">
        <f>N183+N186+N189</f>
        <v>340.84</v>
      </c>
      <c r="O182" s="461">
        <f>O183+O186+O189</f>
        <v>0</v>
      </c>
      <c r="P182" s="461">
        <f>P183+P186+P189</f>
        <v>0</v>
      </c>
      <c r="Q182" s="461">
        <f>Q183+Q186+Q189</f>
        <v>0</v>
      </c>
      <c r="R182" s="928">
        <f>M182/C182*100</f>
        <v>82.288749396426837</v>
      </c>
      <c r="S182" s="800"/>
    </row>
    <row r="183" spans="1:19" ht="24" x14ac:dyDescent="0.25">
      <c r="A183" s="1275" t="s">
        <v>167</v>
      </c>
      <c r="B183" s="917" t="s">
        <v>675</v>
      </c>
      <c r="C183" s="1268">
        <f t="shared" si="38"/>
        <v>0</v>
      </c>
      <c r="D183" s="1269">
        <f>SUM(D184:D185)</f>
        <v>0</v>
      </c>
      <c r="E183" s="1272">
        <f>SUM(E184:E185)</f>
        <v>0</v>
      </c>
      <c r="F183" s="1272">
        <f>SUM(F184:F185)</f>
        <v>0</v>
      </c>
      <c r="G183" s="1273">
        <f>SUM(G184:G185)</f>
        <v>0</v>
      </c>
      <c r="H183" s="1268">
        <f>SUM(I183:L183)</f>
        <v>0</v>
      </c>
      <c r="I183" s="1269">
        <f>SUM(I184:I185)</f>
        <v>0</v>
      </c>
      <c r="J183" s="1272">
        <f>SUM(J184:J185)</f>
        <v>0</v>
      </c>
      <c r="K183" s="1272">
        <f>SUM(K184:K185)</f>
        <v>0</v>
      </c>
      <c r="L183" s="1273">
        <f>SUM(L184:L185)</f>
        <v>0</v>
      </c>
      <c r="M183" s="923">
        <f>SUM(N183:Q183)</f>
        <v>0</v>
      </c>
      <c r="N183" s="798">
        <f>SUM(N184:N185)</f>
        <v>0</v>
      </c>
      <c r="O183" s="799">
        <f>SUM(O184:O185)</f>
        <v>0</v>
      </c>
      <c r="P183" s="799">
        <f>SUM(P184:P185)</f>
        <v>0</v>
      </c>
      <c r="Q183" s="933">
        <f>SUM(Q184:Q185)</f>
        <v>0</v>
      </c>
      <c r="R183" s="929"/>
      <c r="S183" s="800"/>
    </row>
    <row r="184" spans="1:19" ht="36" x14ac:dyDescent="0.25">
      <c r="A184" s="811" t="s">
        <v>26</v>
      </c>
      <c r="B184" s="919" t="s">
        <v>631</v>
      </c>
      <c r="C184" s="1271">
        <f>D184+E184+F184</f>
        <v>0</v>
      </c>
      <c r="D184" s="1272">
        <v>0</v>
      </c>
      <c r="E184" s="1272">
        <v>0</v>
      </c>
      <c r="F184" s="1272">
        <v>0</v>
      </c>
      <c r="G184" s="1273">
        <v>0</v>
      </c>
      <c r="H184" s="1271">
        <f>I184+J184+K184</f>
        <v>0</v>
      </c>
      <c r="I184" s="1272">
        <v>0</v>
      </c>
      <c r="J184" s="1272">
        <v>0</v>
      </c>
      <c r="K184" s="1272">
        <v>0</v>
      </c>
      <c r="L184" s="1273">
        <v>0</v>
      </c>
      <c r="M184" s="924">
        <f>N184+O184+P184</f>
        <v>0</v>
      </c>
      <c r="N184" s="799">
        <v>0</v>
      </c>
      <c r="O184" s="799">
        <v>0</v>
      </c>
      <c r="P184" s="799">
        <v>0</v>
      </c>
      <c r="Q184" s="933">
        <v>0</v>
      </c>
      <c r="R184" s="929"/>
      <c r="S184" s="800"/>
    </row>
    <row r="185" spans="1:19" ht="24" x14ac:dyDescent="0.25">
      <c r="A185" s="811" t="s">
        <v>27</v>
      </c>
      <c r="B185" s="920" t="s">
        <v>632</v>
      </c>
      <c r="C185" s="1271">
        <f>D185+E185+F185</f>
        <v>0</v>
      </c>
      <c r="D185" s="1272">
        <v>0</v>
      </c>
      <c r="E185" s="1272">
        <v>0</v>
      </c>
      <c r="F185" s="1272">
        <v>0</v>
      </c>
      <c r="G185" s="1273">
        <v>0</v>
      </c>
      <c r="H185" s="1271">
        <f>I185+J185+K185</f>
        <v>0</v>
      </c>
      <c r="I185" s="1272">
        <v>0</v>
      </c>
      <c r="J185" s="1272">
        <v>0</v>
      </c>
      <c r="K185" s="1272">
        <v>0</v>
      </c>
      <c r="L185" s="1273">
        <v>0</v>
      </c>
      <c r="M185" s="924">
        <f>N185+O185+P185</f>
        <v>0</v>
      </c>
      <c r="N185" s="799">
        <v>0</v>
      </c>
      <c r="O185" s="799">
        <v>0</v>
      </c>
      <c r="P185" s="799">
        <v>0</v>
      </c>
      <c r="Q185" s="933">
        <v>0</v>
      </c>
      <c r="R185" s="930"/>
      <c r="S185" s="800"/>
    </row>
    <row r="186" spans="1:19" ht="24" x14ac:dyDescent="0.25">
      <c r="A186" s="1275" t="s">
        <v>168</v>
      </c>
      <c r="B186" s="1370" t="s">
        <v>635</v>
      </c>
      <c r="C186" s="1357">
        <f>SUM(D186:G186)</f>
        <v>364.2</v>
      </c>
      <c r="D186" s="1368">
        <f>SUM(D187:D188)</f>
        <v>364.2</v>
      </c>
      <c r="E186" s="1368">
        <f>SUM(E187:E188)</f>
        <v>0</v>
      </c>
      <c r="F186" s="1368">
        <f>SUM(F187:F188)</f>
        <v>0</v>
      </c>
      <c r="G186" s="1368">
        <f>SUM(G187:G188)</f>
        <v>0</v>
      </c>
      <c r="H186" s="1357">
        <f>SUM(I186:L186)</f>
        <v>364.2</v>
      </c>
      <c r="I186" s="1368">
        <f>SUM(I187:I188)</f>
        <v>364.2</v>
      </c>
      <c r="J186" s="1368">
        <f>SUM(J187:J188)</f>
        <v>0</v>
      </c>
      <c r="K186" s="1368">
        <f>SUM(K187:K188)</f>
        <v>0</v>
      </c>
      <c r="L186" s="1368">
        <f>SUM(L187:L188)</f>
        <v>0</v>
      </c>
      <c r="M186" s="1365">
        <f>SUM(N186:Q186)</f>
        <v>340.84</v>
      </c>
      <c r="N186" s="1302">
        <f>SUM(N187:N188)</f>
        <v>340.84</v>
      </c>
      <c r="O186" s="1302">
        <f>SUM(O187:O188)</f>
        <v>0</v>
      </c>
      <c r="P186" s="1302">
        <f>SUM(P187:P188)</f>
        <v>0</v>
      </c>
      <c r="Q186" s="1302">
        <f>SUM(Q187:Q188)</f>
        <v>0</v>
      </c>
      <c r="R186" s="930"/>
      <c r="S186" s="800"/>
    </row>
    <row r="187" spans="1:19" ht="24" x14ac:dyDescent="0.25">
      <c r="A187" s="811" t="s">
        <v>34</v>
      </c>
      <c r="B187" s="919" t="s">
        <v>637</v>
      </c>
      <c r="C187" s="1271">
        <f>D187+E187+F187</f>
        <v>25.2</v>
      </c>
      <c r="D187" s="1272">
        <v>25.2</v>
      </c>
      <c r="E187" s="1272">
        <v>0</v>
      </c>
      <c r="F187" s="1272">
        <v>0</v>
      </c>
      <c r="G187" s="1273">
        <v>0</v>
      </c>
      <c r="H187" s="1271">
        <f>I187+J187+K187</f>
        <v>25.2</v>
      </c>
      <c r="I187" s="1272">
        <v>25.2</v>
      </c>
      <c r="J187" s="1272">
        <v>0</v>
      </c>
      <c r="K187" s="1272">
        <v>0</v>
      </c>
      <c r="L187" s="1273">
        <v>0</v>
      </c>
      <c r="M187" s="924">
        <f>N187+O187+P187</f>
        <v>25.2</v>
      </c>
      <c r="N187" s="799">
        <v>25.2</v>
      </c>
      <c r="O187" s="799">
        <v>0</v>
      </c>
      <c r="P187" s="799">
        <v>0</v>
      </c>
      <c r="Q187" s="933">
        <v>0</v>
      </c>
      <c r="R187" s="930"/>
      <c r="S187" s="800"/>
    </row>
    <row r="188" spans="1:19" ht="36" x14ac:dyDescent="0.25">
      <c r="A188" s="811" t="s">
        <v>115</v>
      </c>
      <c r="B188" s="920" t="s">
        <v>636</v>
      </c>
      <c r="C188" s="1271">
        <f>D188+E188+F188</f>
        <v>339</v>
      </c>
      <c r="D188" s="1272">
        <v>339</v>
      </c>
      <c r="E188" s="1272">
        <v>0</v>
      </c>
      <c r="F188" s="1272">
        <v>0</v>
      </c>
      <c r="G188" s="1273">
        <v>0</v>
      </c>
      <c r="H188" s="1271">
        <f>I188+J188+K188</f>
        <v>339</v>
      </c>
      <c r="I188" s="1272">
        <v>339</v>
      </c>
      <c r="J188" s="1272">
        <v>0</v>
      </c>
      <c r="K188" s="1272">
        <v>0</v>
      </c>
      <c r="L188" s="1273">
        <v>0</v>
      </c>
      <c r="M188" s="924">
        <f>N188+O188+P188</f>
        <v>315.64</v>
      </c>
      <c r="N188" s="799">
        <v>315.64</v>
      </c>
      <c r="O188" s="799">
        <v>0</v>
      </c>
      <c r="P188" s="799">
        <v>0</v>
      </c>
      <c r="Q188" s="933">
        <v>0</v>
      </c>
      <c r="R188" s="930"/>
      <c r="S188" s="800"/>
    </row>
    <row r="189" spans="1:19" x14ac:dyDescent="0.25">
      <c r="A189" s="811">
        <v>3</v>
      </c>
      <c r="B189" s="1308" t="s">
        <v>690</v>
      </c>
      <c r="C189" s="1357">
        <f>SUM(D189:G189)</f>
        <v>50</v>
      </c>
      <c r="D189" s="1368">
        <f>D190</f>
        <v>50</v>
      </c>
      <c r="E189" s="1368">
        <f>E190</f>
        <v>0</v>
      </c>
      <c r="F189" s="1368">
        <f>F190</f>
        <v>0</v>
      </c>
      <c r="G189" s="1369">
        <f>G190</f>
        <v>0</v>
      </c>
      <c r="H189" s="1357">
        <f>SUM(I189:L189)</f>
        <v>50</v>
      </c>
      <c r="I189" s="1368">
        <f>I190</f>
        <v>50</v>
      </c>
      <c r="J189" s="1368">
        <f>J190</f>
        <v>0</v>
      </c>
      <c r="K189" s="1368">
        <f>K190</f>
        <v>0</v>
      </c>
      <c r="L189" s="1369">
        <f>L190</f>
        <v>0</v>
      </c>
      <c r="M189" s="1357">
        <f>SUM(N189:Q189)</f>
        <v>0</v>
      </c>
      <c r="N189" s="1368">
        <f>N190</f>
        <v>0</v>
      </c>
      <c r="O189" s="1368">
        <f>O190</f>
        <v>0</v>
      </c>
      <c r="P189" s="1368">
        <f>P190</f>
        <v>0</v>
      </c>
      <c r="Q189" s="1369">
        <f>Q190</f>
        <v>0</v>
      </c>
      <c r="R189" s="930"/>
      <c r="S189" s="800"/>
    </row>
    <row r="190" spans="1:19" ht="24" x14ac:dyDescent="0.25">
      <c r="A190" s="811"/>
      <c r="B190" s="600" t="s">
        <v>691</v>
      </c>
      <c r="C190" s="578">
        <f>SUM(D190:G190)</f>
        <v>50</v>
      </c>
      <c r="D190" s="464">
        <v>50</v>
      </c>
      <c r="E190" s="464">
        <v>0</v>
      </c>
      <c r="F190" s="464">
        <v>0</v>
      </c>
      <c r="G190" s="1360">
        <v>0</v>
      </c>
      <c r="H190" s="578">
        <f>SUM(I190:L190)</f>
        <v>50</v>
      </c>
      <c r="I190" s="464">
        <v>50</v>
      </c>
      <c r="J190" s="1272">
        <v>0</v>
      </c>
      <c r="K190" s="1272">
        <v>0</v>
      </c>
      <c r="L190" s="1273">
        <v>0</v>
      </c>
      <c r="M190" s="1268">
        <f>SUM(N190:Q190)</f>
        <v>0</v>
      </c>
      <c r="N190" s="799">
        <v>0</v>
      </c>
      <c r="O190" s="799">
        <v>0</v>
      </c>
      <c r="P190" s="799">
        <v>0</v>
      </c>
      <c r="Q190" s="933">
        <v>0</v>
      </c>
      <c r="R190" s="930"/>
      <c r="S190" s="800"/>
    </row>
    <row r="191" spans="1:19" ht="36" x14ac:dyDescent="0.25">
      <c r="A191" s="837"/>
      <c r="B191" s="134" t="s">
        <v>676</v>
      </c>
      <c r="C191" s="576">
        <f>SUM(D191:G191)</f>
        <v>4772.3</v>
      </c>
      <c r="D191" s="462">
        <f>SUM(D192)</f>
        <v>1693.5</v>
      </c>
      <c r="E191" s="462">
        <f>SUM(E192)</f>
        <v>3078.8</v>
      </c>
      <c r="F191" s="462">
        <f>SUM(F192)</f>
        <v>0</v>
      </c>
      <c r="G191" s="570">
        <f>SUM(G192)</f>
        <v>0</v>
      </c>
      <c r="H191" s="576">
        <f>SUM(I191:L191)</f>
        <v>4772.3</v>
      </c>
      <c r="I191" s="462">
        <f>SUM(I192)</f>
        <v>1693.5</v>
      </c>
      <c r="J191" s="462">
        <f>SUM(J192)</f>
        <v>3078.8</v>
      </c>
      <c r="K191" s="462">
        <f>SUM(K192)</f>
        <v>0</v>
      </c>
      <c r="L191" s="570">
        <f>SUM(L192)</f>
        <v>0</v>
      </c>
      <c r="M191" s="576">
        <f>SUM(N191:Q191)</f>
        <v>3655.7200000000003</v>
      </c>
      <c r="N191" s="461">
        <f>SUM(N192)</f>
        <v>1693.01</v>
      </c>
      <c r="O191" s="461">
        <f>SUM(O192)</f>
        <v>1962.71</v>
      </c>
      <c r="P191" s="461">
        <f>SUM(P192)</f>
        <v>0</v>
      </c>
      <c r="Q191" s="931">
        <f>SUM(Q192)</f>
        <v>0</v>
      </c>
      <c r="R191" s="340">
        <f>M191/C191*100</f>
        <v>76.602895878297687</v>
      </c>
      <c r="S191" s="800"/>
    </row>
    <row r="192" spans="1:19" x14ac:dyDescent="0.25">
      <c r="A192" s="1257" t="s">
        <v>167</v>
      </c>
      <c r="B192" s="1364" t="s">
        <v>677</v>
      </c>
      <c r="C192" s="1357">
        <f>SUM(D192:G192)</f>
        <v>4772.3</v>
      </c>
      <c r="D192" s="1368">
        <f>SUM(D193:D194)</f>
        <v>1693.5</v>
      </c>
      <c r="E192" s="1368">
        <f>SUM(E193:E194)</f>
        <v>3078.8</v>
      </c>
      <c r="F192" s="1368">
        <f>SUM(F193:F194)</f>
        <v>0</v>
      </c>
      <c r="G192" s="1369">
        <f>SUM(G193:G194)</f>
        <v>0</v>
      </c>
      <c r="H192" s="1357">
        <f>SUM(I192:L192)</f>
        <v>4772.3</v>
      </c>
      <c r="I192" s="1368">
        <f>SUM(I193:I194)</f>
        <v>1693.5</v>
      </c>
      <c r="J192" s="1368">
        <f>SUM(J193:J194)</f>
        <v>3078.8</v>
      </c>
      <c r="K192" s="1368">
        <f>SUM(K193:K194)</f>
        <v>0</v>
      </c>
      <c r="L192" s="1369">
        <f>SUM(L193:L194)</f>
        <v>0</v>
      </c>
      <c r="M192" s="1357">
        <f>SUM(N192:Q192)</f>
        <v>3655.7200000000003</v>
      </c>
      <c r="N192" s="1302">
        <f>SUM(N193:N194)</f>
        <v>1693.01</v>
      </c>
      <c r="O192" s="1302">
        <f>SUM(O193:O194)</f>
        <v>1962.71</v>
      </c>
      <c r="P192" s="1302">
        <f>SUM(P193:P194)</f>
        <v>0</v>
      </c>
      <c r="Q192" s="1305">
        <f>SUM(Q193:Q194)</f>
        <v>0</v>
      </c>
      <c r="R192" s="930"/>
      <c r="S192" s="800"/>
    </row>
    <row r="193" spans="1:19" ht="36.75" x14ac:dyDescent="0.25">
      <c r="A193" s="840" t="s">
        <v>26</v>
      </c>
      <c r="B193" s="1026" t="s">
        <v>678</v>
      </c>
      <c r="C193" s="1378">
        <f>D193+E193+F193</f>
        <v>4772.3</v>
      </c>
      <c r="D193" s="1379">
        <v>1693.5</v>
      </c>
      <c r="E193" s="1379">
        <v>3078.8</v>
      </c>
      <c r="F193" s="1379">
        <v>0</v>
      </c>
      <c r="G193" s="1380">
        <v>0</v>
      </c>
      <c r="H193" s="1378">
        <f>I193+J193+K193</f>
        <v>4772.3</v>
      </c>
      <c r="I193" s="1379">
        <v>1693.5</v>
      </c>
      <c r="J193" s="1379">
        <v>3078.8</v>
      </c>
      <c r="K193" s="1379">
        <v>0</v>
      </c>
      <c r="L193" s="1380">
        <v>0</v>
      </c>
      <c r="M193" s="1309">
        <f>N193+O193+P193</f>
        <v>3655.7200000000003</v>
      </c>
      <c r="N193" s="1277">
        <v>1693.01</v>
      </c>
      <c r="O193" s="1277">
        <v>1962.71</v>
      </c>
      <c r="P193" s="1277">
        <v>0</v>
      </c>
      <c r="Q193" s="1278">
        <v>0</v>
      </c>
      <c r="R193" s="1279"/>
      <c r="S193" s="800"/>
    </row>
    <row r="194" spans="1:19" ht="24.75" x14ac:dyDescent="0.25">
      <c r="A194" s="840" t="s">
        <v>27</v>
      </c>
      <c r="B194" s="1026" t="s">
        <v>679</v>
      </c>
      <c r="C194" s="1378">
        <f>D194+E194+F194</f>
        <v>0</v>
      </c>
      <c r="D194" s="1379">
        <v>0</v>
      </c>
      <c r="E194" s="1344"/>
      <c r="F194" s="1379">
        <v>0</v>
      </c>
      <c r="G194" s="1380">
        <v>0</v>
      </c>
      <c r="H194" s="1378">
        <f>I194+J194+K194</f>
        <v>0</v>
      </c>
      <c r="I194" s="1379">
        <v>0</v>
      </c>
      <c r="J194" s="1344"/>
      <c r="K194" s="1379">
        <v>0</v>
      </c>
      <c r="L194" s="1380">
        <v>0</v>
      </c>
      <c r="M194" s="1276">
        <f>N194+O194+P194</f>
        <v>0</v>
      </c>
      <c r="N194" s="1277">
        <v>0</v>
      </c>
      <c r="O194" s="1277">
        <v>0</v>
      </c>
      <c r="P194" s="1277">
        <v>0</v>
      </c>
      <c r="Q194" s="1278">
        <v>0</v>
      </c>
      <c r="R194" s="1279"/>
      <c r="S194" s="800"/>
    </row>
    <row r="195" spans="1:19" ht="15.75" thickBot="1" x14ac:dyDescent="0.3">
      <c r="A195" s="1280"/>
      <c r="B195" s="1281" t="s">
        <v>131</v>
      </c>
      <c r="C195" s="1282">
        <f>SUM(D195:G195)</f>
        <v>336555.09</v>
      </c>
      <c r="D195" s="1283">
        <f>D127+D138+D153+D182+D191</f>
        <v>92915.53</v>
      </c>
      <c r="E195" s="1284">
        <f>E127+E138+E153+E182+E191</f>
        <v>238411.97999999998</v>
      </c>
      <c r="F195" s="1284">
        <f>F127+F138+F153+F182+F191</f>
        <v>5227.58</v>
      </c>
      <c r="G195" s="1281">
        <f>G127+G138+G153+G182+G191</f>
        <v>0</v>
      </c>
      <c r="H195" s="1285">
        <f>SUM(I195:L195)</f>
        <v>336555.09</v>
      </c>
      <c r="I195" s="1284">
        <f>I127+I138+I153+I182+I191</f>
        <v>92915.53</v>
      </c>
      <c r="J195" s="1284">
        <f>J127+J138+J153+J182+J191</f>
        <v>238411.97999999998</v>
      </c>
      <c r="K195" s="1284">
        <f>K127+K138+K153+K182+K191</f>
        <v>5227.58</v>
      </c>
      <c r="L195" s="1281">
        <f>L127+L138+L153+L182+L191</f>
        <v>0</v>
      </c>
      <c r="M195" s="1282">
        <f>SUM(N195:Q195)</f>
        <v>316731.51</v>
      </c>
      <c r="N195" s="1283">
        <f>N127+N138+N153+N182+N191</f>
        <v>91617.040000000008</v>
      </c>
      <c r="O195" s="1283">
        <f>O127+O138+O153+O182+O191</f>
        <v>220619.72</v>
      </c>
      <c r="P195" s="1283">
        <f>P127+P138+P153+P182+P191</f>
        <v>4494.75</v>
      </c>
      <c r="Q195" s="1286">
        <f>Q127+Q138+Q153+Q182+Q191</f>
        <v>0</v>
      </c>
      <c r="R195" s="1287">
        <f>M195/C195*100</f>
        <v>94.109855833706149</v>
      </c>
      <c r="S195" s="800"/>
    </row>
    <row r="196" spans="1:19" ht="19.5" thickBot="1" x14ac:dyDescent="0.3">
      <c r="A196" s="1866" t="s">
        <v>343</v>
      </c>
      <c r="B196" s="1867"/>
      <c r="C196" s="1867"/>
      <c r="D196" s="1867"/>
      <c r="E196" s="1867"/>
      <c r="F196" s="1867"/>
      <c r="G196" s="1867"/>
      <c r="H196" s="1867"/>
      <c r="I196" s="1867"/>
      <c r="J196" s="1867"/>
      <c r="K196" s="1867"/>
      <c r="L196" s="1867"/>
      <c r="M196" s="1867"/>
      <c r="N196" s="1867"/>
      <c r="O196" s="1867"/>
      <c r="P196" s="1867"/>
      <c r="Q196" s="1867"/>
      <c r="R196" s="1869"/>
      <c r="S196" s="1293"/>
    </row>
    <row r="197" spans="1:19" ht="36" x14ac:dyDescent="0.25">
      <c r="A197" s="1288" t="s">
        <v>167</v>
      </c>
      <c r="B197" s="1289" t="s">
        <v>451</v>
      </c>
      <c r="C197" s="1244">
        <v>0</v>
      </c>
      <c r="D197" s="1245">
        <v>0</v>
      </c>
      <c r="E197" s="1245">
        <v>0</v>
      </c>
      <c r="F197" s="1245">
        <v>0</v>
      </c>
      <c r="G197" s="1246">
        <v>0</v>
      </c>
      <c r="H197" s="1244">
        <v>0</v>
      </c>
      <c r="I197" s="1245">
        <v>0</v>
      </c>
      <c r="J197" s="1245">
        <v>0</v>
      </c>
      <c r="K197" s="1245">
        <v>0</v>
      </c>
      <c r="L197" s="1246">
        <v>0</v>
      </c>
      <c r="M197" s="1244">
        <v>0</v>
      </c>
      <c r="N197" s="1245">
        <v>0</v>
      </c>
      <c r="O197" s="1245">
        <v>0</v>
      </c>
      <c r="P197" s="1245">
        <v>0</v>
      </c>
      <c r="Q197" s="1246">
        <v>0</v>
      </c>
      <c r="R197" s="1290"/>
      <c r="S197" s="800" t="s">
        <v>364</v>
      </c>
    </row>
    <row r="198" spans="1:19" ht="36.75" x14ac:dyDescent="0.25">
      <c r="A198" s="1257" t="s">
        <v>168</v>
      </c>
      <c r="B198" s="1291" t="s">
        <v>452</v>
      </c>
      <c r="C198" s="1198">
        <v>0</v>
      </c>
      <c r="D198" s="1199">
        <v>0</v>
      </c>
      <c r="E198" s="1199">
        <v>0</v>
      </c>
      <c r="F198" s="1199">
        <v>0</v>
      </c>
      <c r="G198" s="1200">
        <v>0</v>
      </c>
      <c r="H198" s="1198">
        <v>0</v>
      </c>
      <c r="I198" s="1199">
        <v>0</v>
      </c>
      <c r="J198" s="1199">
        <v>0</v>
      </c>
      <c r="K198" s="1199">
        <v>0</v>
      </c>
      <c r="L198" s="1200">
        <v>0</v>
      </c>
      <c r="M198" s="1198">
        <v>0</v>
      </c>
      <c r="N198" s="1199">
        <v>0</v>
      </c>
      <c r="O198" s="1199">
        <v>0</v>
      </c>
      <c r="P198" s="1199">
        <v>0</v>
      </c>
      <c r="Q198" s="1200">
        <v>0</v>
      </c>
      <c r="R198" s="1292"/>
      <c r="S198" s="800"/>
    </row>
    <row r="199" spans="1:19" ht="36.75" x14ac:dyDescent="0.25">
      <c r="A199" s="1257" t="s">
        <v>394</v>
      </c>
      <c r="B199" s="1291" t="s">
        <v>453</v>
      </c>
      <c r="C199" s="1198">
        <v>0</v>
      </c>
      <c r="D199" s="1199">
        <v>0</v>
      </c>
      <c r="E199" s="1199">
        <v>0</v>
      </c>
      <c r="F199" s="1199">
        <v>0</v>
      </c>
      <c r="G199" s="1200">
        <v>0</v>
      </c>
      <c r="H199" s="1198">
        <v>0</v>
      </c>
      <c r="I199" s="1199">
        <v>0</v>
      </c>
      <c r="J199" s="1199">
        <v>0</v>
      </c>
      <c r="K199" s="1199">
        <v>0</v>
      </c>
      <c r="L199" s="1200">
        <v>0</v>
      </c>
      <c r="M199" s="1198">
        <v>0</v>
      </c>
      <c r="N199" s="1199">
        <v>0</v>
      </c>
      <c r="O199" s="1199">
        <v>0</v>
      </c>
      <c r="P199" s="1199">
        <v>0</v>
      </c>
      <c r="Q199" s="1200">
        <v>0</v>
      </c>
      <c r="R199" s="1292"/>
      <c r="S199" s="800"/>
    </row>
    <row r="200" spans="1:19" ht="36.75" x14ac:dyDescent="0.25">
      <c r="A200" s="1257" t="s">
        <v>385</v>
      </c>
      <c r="B200" s="1291" t="s">
        <v>454</v>
      </c>
      <c r="C200" s="1198">
        <v>0</v>
      </c>
      <c r="D200" s="1199">
        <v>0</v>
      </c>
      <c r="E200" s="1199">
        <v>0</v>
      </c>
      <c r="F200" s="1199">
        <v>0</v>
      </c>
      <c r="G200" s="1200">
        <v>0</v>
      </c>
      <c r="H200" s="1198">
        <v>0</v>
      </c>
      <c r="I200" s="1199">
        <v>0</v>
      </c>
      <c r="J200" s="1199">
        <v>0</v>
      </c>
      <c r="K200" s="1199">
        <v>0</v>
      </c>
      <c r="L200" s="1200">
        <v>0</v>
      </c>
      <c r="M200" s="1198">
        <v>0</v>
      </c>
      <c r="N200" s="1199">
        <v>0</v>
      </c>
      <c r="O200" s="1199">
        <v>0</v>
      </c>
      <c r="P200" s="1199">
        <v>0</v>
      </c>
      <c r="Q200" s="1200">
        <v>0</v>
      </c>
      <c r="R200" s="1292"/>
      <c r="S200" s="800"/>
    </row>
    <row r="201" spans="1:19" ht="36.75" x14ac:dyDescent="0.25">
      <c r="A201" s="92" t="s">
        <v>455</v>
      </c>
      <c r="B201" s="937" t="s">
        <v>456</v>
      </c>
      <c r="C201" s="1061">
        <f>SUM(D201:G201)</f>
        <v>100</v>
      </c>
      <c r="D201" s="795">
        <f>SUM(D202:D204)</f>
        <v>100</v>
      </c>
      <c r="E201" s="795">
        <f>SUM(E202:E204)</f>
        <v>0</v>
      </c>
      <c r="F201" s="795">
        <f>SUM(F202:F204)</f>
        <v>0</v>
      </c>
      <c r="G201" s="1076">
        <f>SUM(G202:G204)</f>
        <v>0</v>
      </c>
      <c r="H201" s="1061">
        <f>SUM(I201:L201)</f>
        <v>100</v>
      </c>
      <c r="I201" s="795">
        <f>SUM(I202:I204)</f>
        <v>100</v>
      </c>
      <c r="J201" s="795">
        <f>SUM(J202:J204)</f>
        <v>0</v>
      </c>
      <c r="K201" s="795">
        <f>SUM(K202:K204)</f>
        <v>0</v>
      </c>
      <c r="L201" s="1076">
        <f>SUM(L202:L204)</f>
        <v>0</v>
      </c>
      <c r="M201" s="1061">
        <f>SUM(N201:Q201)</f>
        <v>100</v>
      </c>
      <c r="N201" s="795">
        <f>SUM(N202:N204)</f>
        <v>100</v>
      </c>
      <c r="O201" s="795">
        <f>SUM(O202:O204)</f>
        <v>0</v>
      </c>
      <c r="P201" s="795">
        <f>SUM(P202:P204)</f>
        <v>0</v>
      </c>
      <c r="Q201" s="1076">
        <f>SUM(Q202:Q204)</f>
        <v>0</v>
      </c>
      <c r="R201" s="939"/>
      <c r="S201" s="800"/>
    </row>
    <row r="202" spans="1:19" ht="60.75" x14ac:dyDescent="0.25">
      <c r="A202" s="842" t="s">
        <v>62</v>
      </c>
      <c r="B202" s="938" t="s">
        <v>457</v>
      </c>
      <c r="C202" s="1058">
        <f>D202+E202+F202</f>
        <v>100</v>
      </c>
      <c r="D202" s="794">
        <v>100</v>
      </c>
      <c r="E202" s="794">
        <v>0</v>
      </c>
      <c r="F202" s="794">
        <v>0</v>
      </c>
      <c r="G202" s="1075">
        <v>0</v>
      </c>
      <c r="H202" s="1058">
        <f>I202+J202+K202</f>
        <v>100</v>
      </c>
      <c r="I202" s="794">
        <v>100</v>
      </c>
      <c r="J202" s="794">
        <v>0</v>
      </c>
      <c r="K202" s="794">
        <v>0</v>
      </c>
      <c r="L202" s="1075">
        <v>0</v>
      </c>
      <c r="M202" s="1058">
        <f>N202+O202+P202</f>
        <v>100</v>
      </c>
      <c r="N202" s="794">
        <v>100</v>
      </c>
      <c r="O202" s="794">
        <v>0</v>
      </c>
      <c r="P202" s="794">
        <v>0</v>
      </c>
      <c r="Q202" s="1075">
        <v>0</v>
      </c>
      <c r="R202" s="940"/>
      <c r="S202" s="800"/>
    </row>
    <row r="203" spans="1:19" ht="60.75" x14ac:dyDescent="0.25">
      <c r="A203" s="61" t="s">
        <v>66</v>
      </c>
      <c r="B203" s="938" t="s">
        <v>458</v>
      </c>
      <c r="C203" s="1058">
        <f>D203</f>
        <v>0</v>
      </c>
      <c r="D203" s="794">
        <v>0</v>
      </c>
      <c r="E203" s="794">
        <v>0</v>
      </c>
      <c r="F203" s="794">
        <v>0</v>
      </c>
      <c r="G203" s="1075">
        <v>0</v>
      </c>
      <c r="H203" s="1058">
        <f>I203</f>
        <v>0</v>
      </c>
      <c r="I203" s="794">
        <v>0</v>
      </c>
      <c r="J203" s="794">
        <v>0</v>
      </c>
      <c r="K203" s="794">
        <v>0</v>
      </c>
      <c r="L203" s="1075">
        <v>0</v>
      </c>
      <c r="M203" s="1058">
        <f>N203</f>
        <v>0</v>
      </c>
      <c r="N203" s="794">
        <v>0</v>
      </c>
      <c r="O203" s="794">
        <v>0</v>
      </c>
      <c r="P203" s="794">
        <v>0</v>
      </c>
      <c r="Q203" s="1075">
        <v>0</v>
      </c>
      <c r="R203" s="940"/>
      <c r="S203" s="800"/>
    </row>
    <row r="204" spans="1:19" ht="36.75" x14ac:dyDescent="0.25">
      <c r="A204" s="61" t="s">
        <v>459</v>
      </c>
      <c r="B204" s="938" t="s">
        <v>460</v>
      </c>
      <c r="C204" s="1058">
        <f>D204</f>
        <v>0</v>
      </c>
      <c r="D204" s="794">
        <v>0</v>
      </c>
      <c r="E204" s="794">
        <v>0</v>
      </c>
      <c r="F204" s="794">
        <v>0</v>
      </c>
      <c r="G204" s="1075">
        <v>0</v>
      </c>
      <c r="H204" s="1058">
        <f>I204</f>
        <v>0</v>
      </c>
      <c r="I204" s="794">
        <v>0</v>
      </c>
      <c r="J204" s="794">
        <v>0</v>
      </c>
      <c r="K204" s="794">
        <v>0</v>
      </c>
      <c r="L204" s="1075">
        <v>0</v>
      </c>
      <c r="M204" s="1058">
        <f>N204</f>
        <v>0</v>
      </c>
      <c r="N204" s="794">
        <v>0</v>
      </c>
      <c r="O204" s="794">
        <v>0</v>
      </c>
      <c r="P204" s="794">
        <v>0</v>
      </c>
      <c r="Q204" s="1075">
        <v>0</v>
      </c>
      <c r="R204" s="940"/>
      <c r="S204" s="800"/>
    </row>
    <row r="205" spans="1:19" ht="15.75" thickBot="1" x14ac:dyDescent="0.3">
      <c r="A205" s="904"/>
      <c r="B205" s="922" t="s">
        <v>131</v>
      </c>
      <c r="C205" s="1004">
        <f>SUM(D205:G205)</f>
        <v>100</v>
      </c>
      <c r="D205" s="1175">
        <f>D197+D198+D199+D200+D201</f>
        <v>100</v>
      </c>
      <c r="E205" s="1175">
        <f>E197+E198+E199+E200+E201</f>
        <v>0</v>
      </c>
      <c r="F205" s="1175">
        <f>F197+F198+F199+F200+F201</f>
        <v>0</v>
      </c>
      <c r="G205" s="1176">
        <f>G197+G198+G199+G200+G201</f>
        <v>0</v>
      </c>
      <c r="H205" s="1004">
        <f>SUM(I205:L205)</f>
        <v>100</v>
      </c>
      <c r="I205" s="1175">
        <f>I197+I198+I199+I200+I201</f>
        <v>100</v>
      </c>
      <c r="J205" s="1175">
        <f>J197+J198+J199+J200+J201</f>
        <v>0</v>
      </c>
      <c r="K205" s="1175">
        <f>K197+K198+K199+K200+K201</f>
        <v>0</v>
      </c>
      <c r="L205" s="1176">
        <f>L197+L198+L199+L200+L201</f>
        <v>0</v>
      </c>
      <c r="M205" s="1004">
        <f>SUM(N205:Q205)</f>
        <v>100</v>
      </c>
      <c r="N205" s="1175">
        <f>N197+N198+N199+N200+N201</f>
        <v>100</v>
      </c>
      <c r="O205" s="1175">
        <f>O197+O198+O199+O200+O201</f>
        <v>0</v>
      </c>
      <c r="P205" s="1175">
        <f>P197+P198+P199+P200+P201</f>
        <v>0</v>
      </c>
      <c r="Q205" s="1176">
        <f>Q197+Q198+Q199+Q200+Q201</f>
        <v>0</v>
      </c>
      <c r="R205" s="941">
        <f>M205/C205*100</f>
        <v>100</v>
      </c>
      <c r="S205" s="800"/>
    </row>
    <row r="206" spans="1:19" ht="19.5" thickBot="1" x14ac:dyDescent="0.3">
      <c r="A206" s="1870" t="s">
        <v>479</v>
      </c>
      <c r="B206" s="1871"/>
      <c r="C206" s="1871"/>
      <c r="D206" s="1871"/>
      <c r="E206" s="1871"/>
      <c r="F206" s="1871"/>
      <c r="G206" s="1871"/>
      <c r="H206" s="1871"/>
      <c r="I206" s="1871"/>
      <c r="J206" s="1871"/>
      <c r="K206" s="1871"/>
      <c r="L206" s="1871"/>
      <c r="M206" s="1871"/>
      <c r="N206" s="1871"/>
      <c r="O206" s="1871"/>
      <c r="P206" s="1871"/>
      <c r="Q206" s="1871"/>
      <c r="R206" s="1872"/>
      <c r="S206" s="1293"/>
    </row>
    <row r="207" spans="1:19" ht="48" x14ac:dyDescent="0.25">
      <c r="A207" s="942">
        <v>1</v>
      </c>
      <c r="B207" s="943" t="s">
        <v>471</v>
      </c>
      <c r="C207" s="1184">
        <f>SUM(D207:G207)</f>
        <v>534</v>
      </c>
      <c r="D207" s="1185">
        <f>SUM(D208)</f>
        <v>534</v>
      </c>
      <c r="E207" s="1185">
        <f>SUM(E208)</f>
        <v>0</v>
      </c>
      <c r="F207" s="1185">
        <f>SUM(F208)</f>
        <v>0</v>
      </c>
      <c r="G207" s="1186">
        <f>SUM(G208)</f>
        <v>0</v>
      </c>
      <c r="H207" s="1184">
        <f>SUM(I207:L207)</f>
        <v>534</v>
      </c>
      <c r="I207" s="1185">
        <f>SUM(I208)</f>
        <v>534</v>
      </c>
      <c r="J207" s="1185">
        <f>SUM(J208)</f>
        <v>0</v>
      </c>
      <c r="K207" s="1185">
        <f>SUM(K208)</f>
        <v>0</v>
      </c>
      <c r="L207" s="1186">
        <f>SUM(L208)</f>
        <v>0</v>
      </c>
      <c r="M207" s="1184">
        <f>SUM(N207:Q207)</f>
        <v>523.29999999999995</v>
      </c>
      <c r="N207" s="1185">
        <f>SUM(N208)</f>
        <v>523.29999999999995</v>
      </c>
      <c r="O207" s="1185">
        <f>SUM(O208)</f>
        <v>0</v>
      </c>
      <c r="P207" s="1185">
        <f>SUM(P208)</f>
        <v>0</v>
      </c>
      <c r="Q207" s="1186">
        <f>SUM(Q208)</f>
        <v>0</v>
      </c>
      <c r="R207" s="948"/>
      <c r="S207" s="800" t="s">
        <v>364</v>
      </c>
    </row>
    <row r="208" spans="1:19" ht="36" x14ac:dyDescent="0.25">
      <c r="A208" s="840" t="s">
        <v>27</v>
      </c>
      <c r="B208" s="209" t="s">
        <v>472</v>
      </c>
      <c r="C208" s="1187">
        <f>D208+E208+F208</f>
        <v>534</v>
      </c>
      <c r="D208" s="1188">
        <v>534</v>
      </c>
      <c r="E208" s="1188">
        <v>0</v>
      </c>
      <c r="F208" s="1188">
        <v>0</v>
      </c>
      <c r="G208" s="1189">
        <v>0</v>
      </c>
      <c r="H208" s="1187">
        <f>I208+J208+K208</f>
        <v>534</v>
      </c>
      <c r="I208" s="1188">
        <v>534</v>
      </c>
      <c r="J208" s="1188">
        <v>0</v>
      </c>
      <c r="K208" s="1188">
        <v>0</v>
      </c>
      <c r="L208" s="1189">
        <v>0</v>
      </c>
      <c r="M208" s="1187">
        <f>N208+O208+P208</f>
        <v>523.29999999999995</v>
      </c>
      <c r="N208" s="1188">
        <v>523.29999999999995</v>
      </c>
      <c r="O208" s="1188">
        <v>0</v>
      </c>
      <c r="P208" s="1188">
        <v>0</v>
      </c>
      <c r="Q208" s="1189">
        <v>0</v>
      </c>
      <c r="R208" s="949"/>
      <c r="S208" s="800"/>
    </row>
    <row r="209" spans="1:19" ht="60" x14ac:dyDescent="0.25">
      <c r="A209" s="715">
        <v>2</v>
      </c>
      <c r="B209" s="944" t="s">
        <v>473</v>
      </c>
      <c r="C209" s="1190">
        <f t="shared" ref="C209:C215" si="39">SUM(D209:G209)</f>
        <v>58.5</v>
      </c>
      <c r="D209" s="1067">
        <v>44.5</v>
      </c>
      <c r="E209" s="1067">
        <f>SUM(E210:E211)</f>
        <v>14</v>
      </c>
      <c r="F209" s="1067">
        <f>SUM(F210:F211)</f>
        <v>0</v>
      </c>
      <c r="G209" s="1191">
        <f>SUM(G210:G211)</f>
        <v>0</v>
      </c>
      <c r="H209" s="1190">
        <f t="shared" ref="H209:H215" si="40">SUM(I209:L209)</f>
        <v>58.5</v>
      </c>
      <c r="I209" s="1067">
        <v>44.5</v>
      </c>
      <c r="J209" s="1067">
        <f>SUM(J210:J211)</f>
        <v>14</v>
      </c>
      <c r="K209" s="1067">
        <f>SUM(K210:K211)</f>
        <v>0</v>
      </c>
      <c r="L209" s="1191">
        <f>SUM(L210:L211)</f>
        <v>0</v>
      </c>
      <c r="M209" s="1190">
        <f t="shared" ref="M209:M215" si="41">SUM(N209:Q209)</f>
        <v>57.2</v>
      </c>
      <c r="N209" s="1067">
        <f>N210+N211</f>
        <v>43.2</v>
      </c>
      <c r="O209" s="1067">
        <f>O210+O211</f>
        <v>14</v>
      </c>
      <c r="P209" s="1067">
        <f>P210+P211</f>
        <v>0</v>
      </c>
      <c r="Q209" s="1067">
        <f>Q210+Q211</f>
        <v>0</v>
      </c>
      <c r="R209" s="950"/>
      <c r="S209" s="800"/>
    </row>
    <row r="210" spans="1:19" ht="48" x14ac:dyDescent="0.25">
      <c r="A210" s="705" t="s">
        <v>34</v>
      </c>
      <c r="B210" s="209" t="s">
        <v>475</v>
      </c>
      <c r="C210" s="1187">
        <f t="shared" si="39"/>
        <v>0</v>
      </c>
      <c r="D210" s="1065">
        <v>0</v>
      </c>
      <c r="E210" s="1065">
        <v>0</v>
      </c>
      <c r="F210" s="1065">
        <v>0</v>
      </c>
      <c r="G210" s="1180">
        <v>0</v>
      </c>
      <c r="H210" s="1187">
        <f t="shared" si="40"/>
        <v>0</v>
      </c>
      <c r="I210" s="1065">
        <v>0</v>
      </c>
      <c r="J210" s="1065">
        <v>0</v>
      </c>
      <c r="K210" s="1065">
        <v>0</v>
      </c>
      <c r="L210" s="1180">
        <v>0</v>
      </c>
      <c r="M210" s="1187">
        <f t="shared" si="41"/>
        <v>0</v>
      </c>
      <c r="N210" s="1065">
        <v>0</v>
      </c>
      <c r="O210" s="1065">
        <v>0</v>
      </c>
      <c r="P210" s="1065">
        <v>0</v>
      </c>
      <c r="Q210" s="1180">
        <v>0</v>
      </c>
      <c r="R210" s="950"/>
      <c r="S210" s="800"/>
    </row>
    <row r="211" spans="1:19" ht="60" x14ac:dyDescent="0.25">
      <c r="A211" s="705" t="s">
        <v>115</v>
      </c>
      <c r="B211" s="209" t="s">
        <v>474</v>
      </c>
      <c r="C211" s="1187">
        <f t="shared" si="39"/>
        <v>59</v>
      </c>
      <c r="D211" s="1065">
        <v>45</v>
      </c>
      <c r="E211" s="1065">
        <v>14</v>
      </c>
      <c r="F211" s="1065">
        <v>0</v>
      </c>
      <c r="G211" s="1180">
        <v>0</v>
      </c>
      <c r="H211" s="1187">
        <f t="shared" si="40"/>
        <v>59</v>
      </c>
      <c r="I211" s="1065">
        <v>45</v>
      </c>
      <c r="J211" s="1065">
        <v>14</v>
      </c>
      <c r="K211" s="1065">
        <v>0</v>
      </c>
      <c r="L211" s="1180">
        <v>0</v>
      </c>
      <c r="M211" s="1187">
        <f t="shared" si="41"/>
        <v>57.2</v>
      </c>
      <c r="N211" s="1065">
        <v>43.2</v>
      </c>
      <c r="O211" s="1065">
        <v>14</v>
      </c>
      <c r="P211" s="1065">
        <v>0</v>
      </c>
      <c r="Q211" s="1180">
        <v>0</v>
      </c>
      <c r="R211" s="950"/>
      <c r="S211" s="800"/>
    </row>
    <row r="212" spans="1:19" ht="48" x14ac:dyDescent="0.25">
      <c r="A212" s="715">
        <v>3</v>
      </c>
      <c r="B212" s="944" t="s">
        <v>476</v>
      </c>
      <c r="C212" s="1190">
        <f t="shared" si="39"/>
        <v>0</v>
      </c>
      <c r="D212" s="1067">
        <f>SUM(D213)</f>
        <v>0</v>
      </c>
      <c r="E212" s="1067">
        <f>SUM(E213)</f>
        <v>0</v>
      </c>
      <c r="F212" s="1067">
        <f>SUM(F213)</f>
        <v>0</v>
      </c>
      <c r="G212" s="1191">
        <f>SUM(G213)</f>
        <v>0</v>
      </c>
      <c r="H212" s="1190">
        <f t="shared" si="40"/>
        <v>0.5</v>
      </c>
      <c r="I212" s="1067">
        <f>SUM(I213)</f>
        <v>0.5</v>
      </c>
      <c r="J212" s="1067">
        <f>SUM(J213)</f>
        <v>0</v>
      </c>
      <c r="K212" s="1067">
        <f>SUM(K213)</f>
        <v>0</v>
      </c>
      <c r="L212" s="1191">
        <f>SUM(L213)</f>
        <v>0</v>
      </c>
      <c r="M212" s="1190">
        <f t="shared" si="41"/>
        <v>0</v>
      </c>
      <c r="N212" s="1067">
        <f>SUM(N213)</f>
        <v>0</v>
      </c>
      <c r="O212" s="1067">
        <f>SUM(O213)</f>
        <v>0</v>
      </c>
      <c r="P212" s="1067">
        <f>SUM(P213)</f>
        <v>0</v>
      </c>
      <c r="Q212" s="1191">
        <f>SUM(Q213)</f>
        <v>0</v>
      </c>
      <c r="R212" s="950"/>
      <c r="S212" s="800"/>
    </row>
    <row r="213" spans="1:19" ht="48" x14ac:dyDescent="0.25">
      <c r="A213" s="705" t="s">
        <v>40</v>
      </c>
      <c r="B213" s="209" t="s">
        <v>477</v>
      </c>
      <c r="C213" s="1187">
        <f t="shared" si="39"/>
        <v>0</v>
      </c>
      <c r="D213" s="1065">
        <v>0</v>
      </c>
      <c r="E213" s="1065">
        <v>0</v>
      </c>
      <c r="F213" s="1065">
        <v>0</v>
      </c>
      <c r="G213" s="1180">
        <v>0</v>
      </c>
      <c r="H213" s="1187">
        <f t="shared" si="40"/>
        <v>0.5</v>
      </c>
      <c r="I213" s="1065">
        <v>0.5</v>
      </c>
      <c r="J213" s="1065">
        <v>0</v>
      </c>
      <c r="K213" s="1065">
        <v>0</v>
      </c>
      <c r="L213" s="1180">
        <v>0</v>
      </c>
      <c r="M213" s="1187">
        <f t="shared" si="41"/>
        <v>0</v>
      </c>
      <c r="N213" s="1065">
        <v>0</v>
      </c>
      <c r="O213" s="1065">
        <v>0</v>
      </c>
      <c r="P213" s="1065">
        <v>0</v>
      </c>
      <c r="Q213" s="1180">
        <v>0</v>
      </c>
      <c r="R213" s="950"/>
      <c r="S213" s="800"/>
    </row>
    <row r="214" spans="1:19" x14ac:dyDescent="0.25">
      <c r="A214" s="845" t="s">
        <v>385</v>
      </c>
      <c r="B214" s="945" t="s">
        <v>478</v>
      </c>
      <c r="C214" s="1190">
        <f t="shared" si="39"/>
        <v>0.5</v>
      </c>
      <c r="D214" s="1067">
        <v>0.5</v>
      </c>
      <c r="E214" s="1067">
        <v>0</v>
      </c>
      <c r="F214" s="1067">
        <v>0</v>
      </c>
      <c r="G214" s="1191">
        <v>0</v>
      </c>
      <c r="H214" s="1190">
        <f t="shared" si="40"/>
        <v>0</v>
      </c>
      <c r="I214" s="1067">
        <v>0</v>
      </c>
      <c r="J214" s="1067">
        <v>0</v>
      </c>
      <c r="K214" s="1067">
        <v>0</v>
      </c>
      <c r="L214" s="1191">
        <v>0</v>
      </c>
      <c r="M214" s="1190">
        <f t="shared" si="41"/>
        <v>0</v>
      </c>
      <c r="N214" s="1067">
        <v>0</v>
      </c>
      <c r="O214" s="1067">
        <v>0</v>
      </c>
      <c r="P214" s="1067">
        <v>0</v>
      </c>
      <c r="Q214" s="1191">
        <v>0</v>
      </c>
      <c r="R214" s="950"/>
      <c r="S214" s="800"/>
    </row>
    <row r="215" spans="1:19" ht="15.75" thickBot="1" x14ac:dyDescent="0.3">
      <c r="A215" s="946"/>
      <c r="B215" s="907" t="s">
        <v>102</v>
      </c>
      <c r="C215" s="1004">
        <f t="shared" si="39"/>
        <v>593</v>
      </c>
      <c r="D215" s="1175">
        <f>D207+D209+D212+D214</f>
        <v>579</v>
      </c>
      <c r="E215" s="1175">
        <f>E207+E209+E212+E214</f>
        <v>14</v>
      </c>
      <c r="F215" s="1175">
        <f>F207+F209+F212+F214</f>
        <v>0</v>
      </c>
      <c r="G215" s="1176">
        <f>G207+G209+G212+G214</f>
        <v>0</v>
      </c>
      <c r="H215" s="1004">
        <f t="shared" si="40"/>
        <v>593</v>
      </c>
      <c r="I215" s="1175">
        <f>I207+I209+I212+I214</f>
        <v>579</v>
      </c>
      <c r="J215" s="1175">
        <f>J207+J209+J212+J214</f>
        <v>14</v>
      </c>
      <c r="K215" s="1175">
        <f>K207+K209+K212+K214</f>
        <v>0</v>
      </c>
      <c r="L215" s="1176">
        <f>L207+L209+L212+L214</f>
        <v>0</v>
      </c>
      <c r="M215" s="1004">
        <f t="shared" si="41"/>
        <v>580.5</v>
      </c>
      <c r="N215" s="1175">
        <f>N207+N209+N212+N214</f>
        <v>566.5</v>
      </c>
      <c r="O215" s="1175">
        <f>O207+O209+O212+O214</f>
        <v>14</v>
      </c>
      <c r="P215" s="1175">
        <f>P207+P209+P212+P214</f>
        <v>0</v>
      </c>
      <c r="Q215" s="1176">
        <f>Q207+Q209+Q212+Q214</f>
        <v>0</v>
      </c>
      <c r="R215" s="951">
        <f>M215/C215*100</f>
        <v>97.892074198988198</v>
      </c>
      <c r="S215" s="800"/>
    </row>
    <row r="216" spans="1:19" ht="19.5" thickBot="1" x14ac:dyDescent="0.3">
      <c r="A216" s="1873" t="s">
        <v>466</v>
      </c>
      <c r="B216" s="1874"/>
      <c r="C216" s="1874"/>
      <c r="D216" s="1874"/>
      <c r="E216" s="1874"/>
      <c r="F216" s="1874"/>
      <c r="G216" s="1874"/>
      <c r="H216" s="1874"/>
      <c r="I216" s="1874"/>
      <c r="J216" s="1874"/>
      <c r="K216" s="1874"/>
      <c r="L216" s="1874"/>
      <c r="M216" s="1874"/>
      <c r="N216" s="1874"/>
      <c r="O216" s="1874"/>
      <c r="P216" s="1874"/>
      <c r="Q216" s="1874"/>
      <c r="R216" s="1875"/>
      <c r="S216" s="1293"/>
    </row>
    <row r="217" spans="1:19" ht="36" x14ac:dyDescent="0.25">
      <c r="A217" s="952" t="s">
        <v>167</v>
      </c>
      <c r="B217" s="953" t="s">
        <v>467</v>
      </c>
      <c r="C217" s="1181">
        <f t="shared" ref="C217:C222" si="42">SUM(D217:G217)</f>
        <v>0</v>
      </c>
      <c r="D217" s="1182">
        <f>SUM(D218:D220)</f>
        <v>0</v>
      </c>
      <c r="E217" s="1182">
        <f>SUM(E218:E220)</f>
        <v>0</v>
      </c>
      <c r="F217" s="1182">
        <f>SUM(F218:F220)</f>
        <v>0</v>
      </c>
      <c r="G217" s="1183">
        <f>SUM(G218:G220)</f>
        <v>0</v>
      </c>
      <c r="H217" s="1181">
        <f>SUM(I217:L217)</f>
        <v>0</v>
      </c>
      <c r="I217" s="1182">
        <f>SUM(I218:I220)</f>
        <v>0</v>
      </c>
      <c r="J217" s="1182">
        <f>SUM(J218:J220)</f>
        <v>0</v>
      </c>
      <c r="K217" s="1182">
        <f>SUM(K218:K220)</f>
        <v>0</v>
      </c>
      <c r="L217" s="1183">
        <f>SUM(L218:L220)</f>
        <v>0</v>
      </c>
      <c r="M217" s="1181">
        <f>SUM(N217:Q217)</f>
        <v>0</v>
      </c>
      <c r="N217" s="1182">
        <f>SUM(N218:N220)</f>
        <v>0</v>
      </c>
      <c r="O217" s="1182">
        <f>SUM(O218:O220)</f>
        <v>0</v>
      </c>
      <c r="P217" s="1182">
        <f>SUM(P218:P220)</f>
        <v>0</v>
      </c>
      <c r="Q217" s="1183">
        <f>SUM(Q218:Q220)</f>
        <v>0</v>
      </c>
      <c r="R217" s="957"/>
      <c r="S217" s="800" t="s">
        <v>364</v>
      </c>
    </row>
    <row r="218" spans="1:19" ht="48" x14ac:dyDescent="0.25">
      <c r="A218" s="847" t="s">
        <v>26</v>
      </c>
      <c r="B218" s="954" t="s">
        <v>468</v>
      </c>
      <c r="C218" s="992">
        <f t="shared" si="42"/>
        <v>0</v>
      </c>
      <c r="D218" s="1065">
        <v>0</v>
      </c>
      <c r="E218" s="1065">
        <v>0</v>
      </c>
      <c r="F218" s="1065">
        <v>0</v>
      </c>
      <c r="G218" s="1180">
        <v>0</v>
      </c>
      <c r="H218" s="992">
        <f>SUM(I218:L218)</f>
        <v>0</v>
      </c>
      <c r="I218" s="1065">
        <v>0</v>
      </c>
      <c r="J218" s="1065">
        <v>0</v>
      </c>
      <c r="K218" s="1065">
        <v>0</v>
      </c>
      <c r="L218" s="1180">
        <v>0</v>
      </c>
      <c r="M218" s="992">
        <f>SUM(N218:Q218)</f>
        <v>0</v>
      </c>
      <c r="N218" s="1065">
        <v>0</v>
      </c>
      <c r="O218" s="1065">
        <v>0</v>
      </c>
      <c r="P218" s="1065">
        <v>0</v>
      </c>
      <c r="Q218" s="1180">
        <v>0</v>
      </c>
      <c r="R218" s="958"/>
      <c r="S218" s="800"/>
    </row>
    <row r="219" spans="1:19" ht="72" x14ac:dyDescent="0.25">
      <c r="A219" s="847" t="s">
        <v>27</v>
      </c>
      <c r="B219" s="954" t="s">
        <v>469</v>
      </c>
      <c r="C219" s="992">
        <f t="shared" si="42"/>
        <v>0</v>
      </c>
      <c r="D219" s="1065">
        <v>0</v>
      </c>
      <c r="E219" s="1065">
        <v>0</v>
      </c>
      <c r="F219" s="1065">
        <v>0</v>
      </c>
      <c r="G219" s="1180">
        <v>0</v>
      </c>
      <c r="H219" s="992">
        <f>SUM(I219:L219)</f>
        <v>0</v>
      </c>
      <c r="I219" s="1065">
        <v>0</v>
      </c>
      <c r="J219" s="1065">
        <v>0</v>
      </c>
      <c r="K219" s="1065">
        <v>0</v>
      </c>
      <c r="L219" s="1180">
        <v>0</v>
      </c>
      <c r="M219" s="992">
        <f>SUM(N219:Q219)</f>
        <v>0</v>
      </c>
      <c r="N219" s="1065">
        <v>0</v>
      </c>
      <c r="O219" s="1065">
        <v>0</v>
      </c>
      <c r="P219" s="1065">
        <v>0</v>
      </c>
      <c r="Q219" s="1180">
        <v>0</v>
      </c>
      <c r="R219" s="958"/>
      <c r="S219" s="800"/>
    </row>
    <row r="220" spans="1:19" ht="24" x14ac:dyDescent="0.25">
      <c r="A220" s="847" t="s">
        <v>27</v>
      </c>
      <c r="B220" s="954" t="s">
        <v>470</v>
      </c>
      <c r="C220" s="992">
        <f t="shared" si="42"/>
        <v>0</v>
      </c>
      <c r="D220" s="1065">
        <v>0</v>
      </c>
      <c r="E220" s="1065">
        <v>0</v>
      </c>
      <c r="F220" s="1065">
        <v>0</v>
      </c>
      <c r="G220" s="1180">
        <v>0</v>
      </c>
      <c r="H220" s="992">
        <f>SUM(I220:L220)</f>
        <v>0</v>
      </c>
      <c r="I220" s="1065">
        <v>0</v>
      </c>
      <c r="J220" s="1065">
        <v>0</v>
      </c>
      <c r="K220" s="1065">
        <v>0</v>
      </c>
      <c r="L220" s="1180">
        <v>0</v>
      </c>
      <c r="M220" s="992">
        <f>SUM(N220:Q220)</f>
        <v>0</v>
      </c>
      <c r="N220" s="1065">
        <v>0</v>
      </c>
      <c r="O220" s="1065">
        <v>0</v>
      </c>
      <c r="P220" s="1065">
        <v>0</v>
      </c>
      <c r="Q220" s="1180">
        <v>0</v>
      </c>
      <c r="R220" s="958"/>
      <c r="S220" s="800"/>
    </row>
    <row r="221" spans="1:19" ht="24" x14ac:dyDescent="0.25">
      <c r="A221" s="848" t="s">
        <v>168</v>
      </c>
      <c r="B221" s="955" t="s">
        <v>461</v>
      </c>
      <c r="C221" s="991">
        <f t="shared" si="42"/>
        <v>0</v>
      </c>
      <c r="D221" s="1067">
        <v>0</v>
      </c>
      <c r="E221" s="1067">
        <v>0</v>
      </c>
      <c r="F221" s="1067">
        <v>0</v>
      </c>
      <c r="G221" s="1191">
        <v>0</v>
      </c>
      <c r="H221" s="991">
        <v>0</v>
      </c>
      <c r="I221" s="1067">
        <v>0</v>
      </c>
      <c r="J221" s="1067">
        <v>0</v>
      </c>
      <c r="K221" s="1067">
        <v>0</v>
      </c>
      <c r="L221" s="1191">
        <v>0</v>
      </c>
      <c r="M221" s="991">
        <v>0</v>
      </c>
      <c r="N221" s="1067">
        <v>0</v>
      </c>
      <c r="O221" s="1067">
        <v>0</v>
      </c>
      <c r="P221" s="1067">
        <v>0</v>
      </c>
      <c r="Q221" s="1191">
        <v>0</v>
      </c>
      <c r="R221" s="959"/>
      <c r="S221" s="800"/>
    </row>
    <row r="222" spans="1:19" ht="15.75" thickBot="1" x14ac:dyDescent="0.3">
      <c r="A222" s="956"/>
      <c r="B222" s="907" t="s">
        <v>102</v>
      </c>
      <c r="C222" s="1004">
        <f t="shared" si="42"/>
        <v>0</v>
      </c>
      <c r="D222" s="1175">
        <f>D217+D221</f>
        <v>0</v>
      </c>
      <c r="E222" s="1192">
        <f>E217+E221</f>
        <v>0</v>
      </c>
      <c r="F222" s="1192">
        <f>F217+F221</f>
        <v>0</v>
      </c>
      <c r="G222" s="1193">
        <f>G217+G221</f>
        <v>0</v>
      </c>
      <c r="H222" s="1194">
        <f>SUM(I222:L222)</f>
        <v>0</v>
      </c>
      <c r="I222" s="1195">
        <f>I217+I221</f>
        <v>0</v>
      </c>
      <c r="J222" s="1192">
        <f>J217+J221</f>
        <v>0</v>
      </c>
      <c r="K222" s="1192">
        <f>K217+K221</f>
        <v>0</v>
      </c>
      <c r="L222" s="1193">
        <f>L217+L221</f>
        <v>0</v>
      </c>
      <c r="M222" s="1196">
        <f>SUM(N222:Q222)</f>
        <v>0</v>
      </c>
      <c r="N222" s="1192">
        <f>N217+N221</f>
        <v>0</v>
      </c>
      <c r="O222" s="1192">
        <f>O217+O221</f>
        <v>0</v>
      </c>
      <c r="P222" s="1192">
        <f>P217+P221</f>
        <v>0</v>
      </c>
      <c r="Q222" s="1193">
        <f>Q217+Q221</f>
        <v>0</v>
      </c>
      <c r="R222" s="951" t="e">
        <f>M222/C222*100</f>
        <v>#DIV/0!</v>
      </c>
      <c r="S222" s="800"/>
    </row>
    <row r="223" spans="1:19" ht="19.5" thickBot="1" x14ac:dyDescent="0.3">
      <c r="A223" s="1873" t="s">
        <v>346</v>
      </c>
      <c r="B223" s="1874"/>
      <c r="C223" s="1874"/>
      <c r="D223" s="1874"/>
      <c r="E223" s="1874"/>
      <c r="F223" s="1874"/>
      <c r="G223" s="1874"/>
      <c r="H223" s="1874"/>
      <c r="I223" s="1874"/>
      <c r="J223" s="1874"/>
      <c r="K223" s="1874"/>
      <c r="L223" s="1874"/>
      <c r="M223" s="1874"/>
      <c r="N223" s="1874"/>
      <c r="O223" s="1874"/>
      <c r="P223" s="1874"/>
      <c r="Q223" s="1874"/>
      <c r="R223" s="1875"/>
      <c r="S223" s="1293"/>
    </row>
    <row r="224" spans="1:19" ht="48" x14ac:dyDescent="0.25">
      <c r="A224" s="960"/>
      <c r="B224" s="961" t="s">
        <v>103</v>
      </c>
      <c r="C224" s="1001">
        <f>SUM(D224:G224)</f>
        <v>53494.8</v>
      </c>
      <c r="D224" s="1085">
        <f>D225+D226+D235+D240+D243+D245+D247</f>
        <v>47456.4</v>
      </c>
      <c r="E224" s="1085">
        <f>E225+E226+E235+E240+E243+E245+E247</f>
        <v>6038.4</v>
      </c>
      <c r="F224" s="1085">
        <f>F225+F226+F235+F240+F243+F245</f>
        <v>0</v>
      </c>
      <c r="G224" s="1197">
        <f>G225+G226+G235+G240+G243+G245</f>
        <v>0</v>
      </c>
      <c r="H224" s="1001">
        <f>SUM(I224:L224)</f>
        <v>53494.8</v>
      </c>
      <c r="I224" s="1085">
        <f>I225+I226+I235+I240+I243+I245+I247</f>
        <v>47456.4</v>
      </c>
      <c r="J224" s="1085">
        <f>J225+J226+J235+J240+J243+J245+J247</f>
        <v>6038.4</v>
      </c>
      <c r="K224" s="1085">
        <f>K225+K226+K235+K240+K243+K245+K247</f>
        <v>0</v>
      </c>
      <c r="L224" s="1085">
        <f>L225+L226+L235+L240+L243+L245+L247</f>
        <v>0</v>
      </c>
      <c r="M224" s="1001">
        <f>SUM(N224:Q224)</f>
        <v>53312.900000000009</v>
      </c>
      <c r="N224" s="1085">
        <f>N225+N226+N235+N240+N243+N245+N247</f>
        <v>47380.500000000007</v>
      </c>
      <c r="O224" s="1085">
        <f>O225+O226+O235+O240+O243+O245+O247</f>
        <v>5932.4</v>
      </c>
      <c r="P224" s="1085">
        <f>P225+P226+P235+P240+P243+P245+P247</f>
        <v>0</v>
      </c>
      <c r="Q224" s="1085">
        <f>Q225+Q226+Q235+Q240+Q243+Q245+Q247</f>
        <v>0</v>
      </c>
      <c r="R224" s="970">
        <f>M224/C224*100</f>
        <v>99.659966950058703</v>
      </c>
      <c r="S224" s="800" t="s">
        <v>364</v>
      </c>
    </row>
    <row r="225" spans="1:19" ht="24" x14ac:dyDescent="0.25">
      <c r="A225" s="849" t="s">
        <v>167</v>
      </c>
      <c r="B225" s="962" t="s">
        <v>628</v>
      </c>
      <c r="C225" s="1198">
        <f>SUM(D225:G225)</f>
        <v>0</v>
      </c>
      <c r="D225" s="1199">
        <v>0</v>
      </c>
      <c r="E225" s="1199">
        <v>0</v>
      </c>
      <c r="F225" s="1199">
        <v>0</v>
      </c>
      <c r="G225" s="1200">
        <v>0</v>
      </c>
      <c r="H225" s="1198">
        <f>SUM(I225:L225)</f>
        <v>0</v>
      </c>
      <c r="I225" s="1199">
        <v>0</v>
      </c>
      <c r="J225" s="1199">
        <v>0</v>
      </c>
      <c r="K225" s="1199">
        <v>0</v>
      </c>
      <c r="L225" s="1200">
        <v>0</v>
      </c>
      <c r="M225" s="1198">
        <f>SUM(N225:Q225)</f>
        <v>0</v>
      </c>
      <c r="N225" s="1199">
        <v>0</v>
      </c>
      <c r="O225" s="1199">
        <v>0</v>
      </c>
      <c r="P225" s="1199">
        <v>0</v>
      </c>
      <c r="Q225" s="1200">
        <v>0</v>
      </c>
      <c r="R225" s="971"/>
      <c r="S225" s="800"/>
    </row>
    <row r="226" spans="1:19" ht="24" x14ac:dyDescent="0.25">
      <c r="A226" s="849" t="s">
        <v>168</v>
      </c>
      <c r="B226" s="962" t="s">
        <v>629</v>
      </c>
      <c r="C226" s="1198">
        <f>D226+E226+F226+G226</f>
        <v>45686.400000000001</v>
      </c>
      <c r="D226" s="1199">
        <v>45686.400000000001</v>
      </c>
      <c r="E226" s="1199">
        <v>0</v>
      </c>
      <c r="F226" s="1199">
        <v>0</v>
      </c>
      <c r="G226" s="1200">
        <v>0</v>
      </c>
      <c r="H226" s="1198">
        <f>I226+J226+K226+L226</f>
        <v>45686.400000000001</v>
      </c>
      <c r="I226" s="1199">
        <v>45686.400000000001</v>
      </c>
      <c r="J226" s="1199">
        <v>0</v>
      </c>
      <c r="K226" s="1199">
        <v>0</v>
      </c>
      <c r="L226" s="1200">
        <v>0</v>
      </c>
      <c r="M226" s="1198">
        <f>N226+O226+P226+Q226</f>
        <v>45647.3</v>
      </c>
      <c r="N226" s="1199">
        <v>45647.3</v>
      </c>
      <c r="O226" s="1199">
        <v>0</v>
      </c>
      <c r="P226" s="1199">
        <v>0</v>
      </c>
      <c r="Q226" s="1200">
        <v>0</v>
      </c>
      <c r="R226" s="971"/>
      <c r="S226" s="800"/>
    </row>
    <row r="227" spans="1:19" ht="24" hidden="1" x14ac:dyDescent="0.25">
      <c r="A227" s="850" t="s">
        <v>34</v>
      </c>
      <c r="B227" s="213" t="s">
        <v>104</v>
      </c>
      <c r="C227" s="1190">
        <f t="shared" ref="C227:C234" si="43">D227+E227+F227</f>
        <v>60</v>
      </c>
      <c r="D227" s="795">
        <v>60</v>
      </c>
      <c r="E227" s="1201"/>
      <c r="F227" s="1201"/>
      <c r="G227" s="1202"/>
      <c r="H227" s="1190">
        <f t="shared" ref="H227:H236" si="44">I227+J227+K227</f>
        <v>60</v>
      </c>
      <c r="I227" s="795">
        <v>60</v>
      </c>
      <c r="J227" s="1201"/>
      <c r="K227" s="1201"/>
      <c r="L227" s="1202"/>
      <c r="M227" s="1190">
        <f t="shared" ref="M227:M234" si="45">N227+O227+P227</f>
        <v>0</v>
      </c>
      <c r="N227" s="795"/>
      <c r="O227" s="1201"/>
      <c r="P227" s="1201"/>
      <c r="Q227" s="1202"/>
      <c r="R227" s="949"/>
      <c r="S227" s="800"/>
    </row>
    <row r="228" spans="1:19" hidden="1" x14ac:dyDescent="0.25">
      <c r="A228" s="850" t="s">
        <v>115</v>
      </c>
      <c r="B228" s="213" t="s">
        <v>105</v>
      </c>
      <c r="C228" s="1187">
        <f t="shared" si="43"/>
        <v>60</v>
      </c>
      <c r="D228" s="794">
        <v>60</v>
      </c>
      <c r="E228" s="1188">
        <v>0</v>
      </c>
      <c r="F228" s="1188">
        <v>0</v>
      </c>
      <c r="G228" s="1189">
        <v>0</v>
      </c>
      <c r="H228" s="1187">
        <f t="shared" si="44"/>
        <v>60</v>
      </c>
      <c r="I228" s="794">
        <v>60</v>
      </c>
      <c r="J228" s="1188">
        <v>0</v>
      </c>
      <c r="K228" s="1188">
        <v>0</v>
      </c>
      <c r="L228" s="1189">
        <v>0</v>
      </c>
      <c r="M228" s="1187">
        <f t="shared" si="45"/>
        <v>0</v>
      </c>
      <c r="N228" s="794">
        <v>0</v>
      </c>
      <c r="O228" s="1188">
        <v>0</v>
      </c>
      <c r="P228" s="1188">
        <v>0</v>
      </c>
      <c r="Q228" s="1189">
        <v>0</v>
      </c>
      <c r="R228" s="949"/>
      <c r="S228" s="800"/>
    </row>
    <row r="229" spans="1:19" ht="48" hidden="1" x14ac:dyDescent="0.25">
      <c r="A229" s="850" t="s">
        <v>116</v>
      </c>
      <c r="B229" s="213" t="s">
        <v>106</v>
      </c>
      <c r="C229" s="1187">
        <f t="shared" si="43"/>
        <v>175</v>
      </c>
      <c r="D229" s="794">
        <v>175</v>
      </c>
      <c r="E229" s="1188">
        <v>0</v>
      </c>
      <c r="F229" s="1188">
        <v>0</v>
      </c>
      <c r="G229" s="1189">
        <v>0</v>
      </c>
      <c r="H229" s="1187">
        <f t="shared" si="44"/>
        <v>175</v>
      </c>
      <c r="I229" s="794">
        <v>175</v>
      </c>
      <c r="J229" s="1188">
        <v>0</v>
      </c>
      <c r="K229" s="1188">
        <v>0</v>
      </c>
      <c r="L229" s="1189">
        <v>0</v>
      </c>
      <c r="M229" s="1187">
        <f t="shared" si="45"/>
        <v>0</v>
      </c>
      <c r="N229" s="794">
        <v>0</v>
      </c>
      <c r="O229" s="1188">
        <v>0</v>
      </c>
      <c r="P229" s="1188">
        <v>0</v>
      </c>
      <c r="Q229" s="1189">
        <v>0</v>
      </c>
      <c r="R229" s="949"/>
      <c r="S229" s="800"/>
    </row>
    <row r="230" spans="1:19" ht="48" hidden="1" x14ac:dyDescent="0.25">
      <c r="A230" s="850" t="s">
        <v>117</v>
      </c>
      <c r="B230" s="213" t="s">
        <v>107</v>
      </c>
      <c r="C230" s="1187">
        <f t="shared" si="43"/>
        <v>0</v>
      </c>
      <c r="D230" s="794">
        <v>0</v>
      </c>
      <c r="E230" s="1188">
        <v>0</v>
      </c>
      <c r="F230" s="1188">
        <v>0</v>
      </c>
      <c r="G230" s="1189">
        <v>0</v>
      </c>
      <c r="H230" s="1187">
        <f t="shared" si="44"/>
        <v>0</v>
      </c>
      <c r="I230" s="794">
        <v>0</v>
      </c>
      <c r="J230" s="1188">
        <v>0</v>
      </c>
      <c r="K230" s="1188">
        <v>0</v>
      </c>
      <c r="L230" s="1189">
        <v>0</v>
      </c>
      <c r="M230" s="1187">
        <f t="shared" si="45"/>
        <v>0</v>
      </c>
      <c r="N230" s="794">
        <v>0</v>
      </c>
      <c r="O230" s="1188">
        <v>0</v>
      </c>
      <c r="P230" s="1188">
        <v>0</v>
      </c>
      <c r="Q230" s="1189">
        <v>0</v>
      </c>
      <c r="R230" s="949"/>
      <c r="S230" s="800"/>
    </row>
    <row r="231" spans="1:19" ht="36" hidden="1" x14ac:dyDescent="0.25">
      <c r="A231" s="850" t="s">
        <v>118</v>
      </c>
      <c r="B231" s="213" t="s">
        <v>108</v>
      </c>
      <c r="C231" s="1187">
        <f t="shared" si="43"/>
        <v>50</v>
      </c>
      <c r="D231" s="794">
        <v>50</v>
      </c>
      <c r="E231" s="1188">
        <v>0</v>
      </c>
      <c r="F231" s="1188">
        <v>0</v>
      </c>
      <c r="G231" s="1189">
        <v>0</v>
      </c>
      <c r="H231" s="1187">
        <f t="shared" si="44"/>
        <v>50</v>
      </c>
      <c r="I231" s="794">
        <v>50</v>
      </c>
      <c r="J231" s="1188">
        <v>0</v>
      </c>
      <c r="K231" s="1188">
        <v>0</v>
      </c>
      <c r="L231" s="1189">
        <v>0</v>
      </c>
      <c r="M231" s="1187">
        <f t="shared" si="45"/>
        <v>0</v>
      </c>
      <c r="N231" s="794">
        <v>0</v>
      </c>
      <c r="O231" s="1188">
        <v>0</v>
      </c>
      <c r="P231" s="1188">
        <v>0</v>
      </c>
      <c r="Q231" s="1189">
        <v>0</v>
      </c>
      <c r="R231" s="949"/>
      <c r="S231" s="800"/>
    </row>
    <row r="232" spans="1:19" ht="36" hidden="1" x14ac:dyDescent="0.25">
      <c r="A232" s="850" t="s">
        <v>119</v>
      </c>
      <c r="B232" s="213" t="s">
        <v>109</v>
      </c>
      <c r="C232" s="1187">
        <f t="shared" si="43"/>
        <v>300</v>
      </c>
      <c r="D232" s="794">
        <v>300</v>
      </c>
      <c r="E232" s="1188">
        <v>0</v>
      </c>
      <c r="F232" s="1188">
        <v>0</v>
      </c>
      <c r="G232" s="1189">
        <v>0</v>
      </c>
      <c r="H232" s="1187">
        <f t="shared" si="44"/>
        <v>300</v>
      </c>
      <c r="I232" s="794">
        <v>300</v>
      </c>
      <c r="J232" s="1188">
        <v>0</v>
      </c>
      <c r="K232" s="1188">
        <v>0</v>
      </c>
      <c r="L232" s="1189">
        <v>0</v>
      </c>
      <c r="M232" s="1187">
        <f t="shared" si="45"/>
        <v>0</v>
      </c>
      <c r="N232" s="794">
        <v>0</v>
      </c>
      <c r="O232" s="1188">
        <v>0</v>
      </c>
      <c r="P232" s="1188">
        <v>0</v>
      </c>
      <c r="Q232" s="1189">
        <v>0</v>
      </c>
      <c r="R232" s="949"/>
      <c r="S232" s="800"/>
    </row>
    <row r="233" spans="1:19" hidden="1" x14ac:dyDescent="0.25">
      <c r="A233" s="850" t="s">
        <v>120</v>
      </c>
      <c r="B233" s="213" t="s">
        <v>110</v>
      </c>
      <c r="C233" s="1187">
        <f t="shared" si="43"/>
        <v>315</v>
      </c>
      <c r="D233" s="794">
        <v>315</v>
      </c>
      <c r="E233" s="1188">
        <v>0</v>
      </c>
      <c r="F233" s="1188">
        <v>0</v>
      </c>
      <c r="G233" s="1189">
        <v>0</v>
      </c>
      <c r="H233" s="1187">
        <f t="shared" si="44"/>
        <v>315</v>
      </c>
      <c r="I233" s="794">
        <v>315</v>
      </c>
      <c r="J233" s="1188">
        <v>0</v>
      </c>
      <c r="K233" s="1188">
        <v>0</v>
      </c>
      <c r="L233" s="1189">
        <v>0</v>
      </c>
      <c r="M233" s="1187">
        <f t="shared" si="45"/>
        <v>0</v>
      </c>
      <c r="N233" s="794">
        <v>0</v>
      </c>
      <c r="O233" s="1188">
        <v>0</v>
      </c>
      <c r="P233" s="1188">
        <v>0</v>
      </c>
      <c r="Q233" s="1189">
        <v>0</v>
      </c>
      <c r="R233" s="949"/>
      <c r="S233" s="800"/>
    </row>
    <row r="234" spans="1:19" ht="48" hidden="1" x14ac:dyDescent="0.25">
      <c r="A234" s="850" t="s">
        <v>121</v>
      </c>
      <c r="B234" s="213" t="s">
        <v>111</v>
      </c>
      <c r="C234" s="1187">
        <f t="shared" si="43"/>
        <v>0</v>
      </c>
      <c r="D234" s="794">
        <v>0</v>
      </c>
      <c r="E234" s="1188">
        <v>0</v>
      </c>
      <c r="F234" s="1188">
        <v>0</v>
      </c>
      <c r="G234" s="1189">
        <v>0</v>
      </c>
      <c r="H234" s="1187">
        <f t="shared" si="44"/>
        <v>0</v>
      </c>
      <c r="I234" s="794">
        <v>0</v>
      </c>
      <c r="J234" s="1188">
        <v>0</v>
      </c>
      <c r="K234" s="1188">
        <v>0</v>
      </c>
      <c r="L234" s="1189">
        <v>0</v>
      </c>
      <c r="M234" s="1187">
        <f t="shared" si="45"/>
        <v>0</v>
      </c>
      <c r="N234" s="794">
        <v>0</v>
      </c>
      <c r="O234" s="1188">
        <v>0</v>
      </c>
      <c r="P234" s="1188">
        <v>0</v>
      </c>
      <c r="Q234" s="1189">
        <v>0</v>
      </c>
      <c r="R234" s="949"/>
      <c r="S234" s="800"/>
    </row>
    <row r="235" spans="1:19" x14ac:dyDescent="0.25">
      <c r="A235" s="849" t="s">
        <v>394</v>
      </c>
      <c r="B235" s="963" t="s">
        <v>630</v>
      </c>
      <c r="C235" s="1190">
        <f>SUM(D235:G235)</f>
        <v>288</v>
      </c>
      <c r="D235" s="795">
        <f>SUM(D236:D239)</f>
        <v>288</v>
      </c>
      <c r="E235" s="1201">
        <f>SUM(E236:E239)</f>
        <v>0</v>
      </c>
      <c r="F235" s="1201">
        <f>SUM(F236:F239)</f>
        <v>0</v>
      </c>
      <c r="G235" s="1202">
        <f>SUM(G236:G239)</f>
        <v>0</v>
      </c>
      <c r="H235" s="1190">
        <f>SUM(I235:L235)</f>
        <v>288</v>
      </c>
      <c r="I235" s="795">
        <f>I236+I237+I238+I239</f>
        <v>288</v>
      </c>
      <c r="J235" s="795">
        <f>J236+J237+J238+J239</f>
        <v>0</v>
      </c>
      <c r="K235" s="795">
        <f>K236+K237+K238+K239</f>
        <v>0</v>
      </c>
      <c r="L235" s="795">
        <f>L236+L237+L238+L239</f>
        <v>0</v>
      </c>
      <c r="M235" s="1190">
        <f>SUM(N235:Q235)</f>
        <v>288</v>
      </c>
      <c r="N235" s="795">
        <f>SUM(N236:N239)</f>
        <v>288</v>
      </c>
      <c r="O235" s="795">
        <f>SUM(O236:O239)</f>
        <v>0</v>
      </c>
      <c r="P235" s="795">
        <f>SUM(P236:P239)</f>
        <v>0</v>
      </c>
      <c r="Q235" s="795">
        <f>SUM(Q236:Q239)</f>
        <v>0</v>
      </c>
      <c r="R235" s="949"/>
      <c r="S235" s="800"/>
    </row>
    <row r="236" spans="1:19" ht="36" x14ac:dyDescent="0.25">
      <c r="A236" s="850" t="s">
        <v>40</v>
      </c>
      <c r="B236" s="213" t="s">
        <v>631</v>
      </c>
      <c r="C236" s="1187">
        <f>SUM(D236:G236)</f>
        <v>252</v>
      </c>
      <c r="D236" s="794">
        <v>252</v>
      </c>
      <c r="E236" s="1188">
        <v>0</v>
      </c>
      <c r="F236" s="1188">
        <v>0</v>
      </c>
      <c r="G236" s="1189">
        <v>0</v>
      </c>
      <c r="H236" s="1187">
        <f t="shared" si="44"/>
        <v>252</v>
      </c>
      <c r="I236" s="794">
        <v>252</v>
      </c>
      <c r="J236" s="1188">
        <v>0</v>
      </c>
      <c r="K236" s="1188">
        <v>0</v>
      </c>
      <c r="L236" s="1189">
        <v>0</v>
      </c>
      <c r="M236" s="1187">
        <f t="shared" ref="M236:M260" si="46">SUM(N236:Q236)</f>
        <v>252</v>
      </c>
      <c r="N236" s="794">
        <v>252</v>
      </c>
      <c r="O236" s="1188">
        <v>0</v>
      </c>
      <c r="P236" s="1188">
        <v>0</v>
      </c>
      <c r="Q236" s="1189">
        <v>0</v>
      </c>
      <c r="R236" s="949"/>
      <c r="S236" s="800"/>
    </row>
    <row r="237" spans="1:19" ht="24" x14ac:dyDescent="0.25">
      <c r="A237" s="850" t="s">
        <v>35</v>
      </c>
      <c r="B237" s="213" t="s">
        <v>632</v>
      </c>
      <c r="C237" s="1187">
        <f t="shared" ref="C237:C261" si="47">SUM(D237:G237)</f>
        <v>0</v>
      </c>
      <c r="D237" s="1188">
        <v>0</v>
      </c>
      <c r="E237" s="1188">
        <v>0</v>
      </c>
      <c r="F237" s="1188">
        <v>0</v>
      </c>
      <c r="G237" s="1189">
        <v>0</v>
      </c>
      <c r="H237" s="1187">
        <f t="shared" ref="H237:H261" si="48">SUM(I237:L237)</f>
        <v>0</v>
      </c>
      <c r="I237" s="1188">
        <v>0</v>
      </c>
      <c r="J237" s="1188">
        <v>0</v>
      </c>
      <c r="K237" s="1188">
        <v>0</v>
      </c>
      <c r="L237" s="1189">
        <v>0</v>
      </c>
      <c r="M237" s="1187">
        <f t="shared" si="46"/>
        <v>0</v>
      </c>
      <c r="N237" s="1188">
        <v>0</v>
      </c>
      <c r="O237" s="1188">
        <v>0</v>
      </c>
      <c r="P237" s="1188">
        <v>0</v>
      </c>
      <c r="Q237" s="1189">
        <v>0</v>
      </c>
      <c r="R237" s="949"/>
      <c r="S237" s="800"/>
    </row>
    <row r="238" spans="1:19" ht="36" x14ac:dyDescent="0.25">
      <c r="A238" s="851" t="s">
        <v>41</v>
      </c>
      <c r="B238" s="213" t="s">
        <v>633</v>
      </c>
      <c r="C238" s="1187">
        <f t="shared" si="47"/>
        <v>0</v>
      </c>
      <c r="D238" s="1188">
        <v>0</v>
      </c>
      <c r="E238" s="1188">
        <v>0</v>
      </c>
      <c r="F238" s="1188">
        <v>0</v>
      </c>
      <c r="G238" s="1189">
        <v>0</v>
      </c>
      <c r="H238" s="1187">
        <f t="shared" si="48"/>
        <v>0</v>
      </c>
      <c r="I238" s="1188">
        <v>0</v>
      </c>
      <c r="J238" s="1188">
        <v>0</v>
      </c>
      <c r="K238" s="1188">
        <v>0</v>
      </c>
      <c r="L238" s="1189">
        <v>0</v>
      </c>
      <c r="M238" s="1187">
        <f t="shared" si="46"/>
        <v>0</v>
      </c>
      <c r="N238" s="1188">
        <v>0</v>
      </c>
      <c r="O238" s="1188">
        <v>0</v>
      </c>
      <c r="P238" s="1188">
        <v>0</v>
      </c>
      <c r="Q238" s="1189">
        <v>0</v>
      </c>
      <c r="R238" s="949"/>
      <c r="S238" s="800"/>
    </row>
    <row r="239" spans="1:19" ht="24" x14ac:dyDescent="0.25">
      <c r="A239" s="850" t="s">
        <v>42</v>
      </c>
      <c r="B239" s="213" t="s">
        <v>634</v>
      </c>
      <c r="C239" s="1187">
        <f t="shared" si="47"/>
        <v>36</v>
      </c>
      <c r="D239" s="1188">
        <v>36</v>
      </c>
      <c r="E239" s="1188">
        <v>0</v>
      </c>
      <c r="F239" s="1188">
        <v>0</v>
      </c>
      <c r="G239" s="1189">
        <v>0</v>
      </c>
      <c r="H239" s="1187">
        <f t="shared" si="48"/>
        <v>36</v>
      </c>
      <c r="I239" s="1188">
        <v>36</v>
      </c>
      <c r="J239" s="1188">
        <v>0</v>
      </c>
      <c r="K239" s="1188">
        <v>0</v>
      </c>
      <c r="L239" s="1189">
        <v>0</v>
      </c>
      <c r="M239" s="1187">
        <f t="shared" si="46"/>
        <v>36</v>
      </c>
      <c r="N239" s="1188">
        <v>36</v>
      </c>
      <c r="O239" s="1188">
        <v>0</v>
      </c>
      <c r="P239" s="1188">
        <v>0</v>
      </c>
      <c r="Q239" s="1189">
        <v>0</v>
      </c>
      <c r="R239" s="949"/>
      <c r="S239" s="800"/>
    </row>
    <row r="240" spans="1:19" ht="24" x14ac:dyDescent="0.25">
      <c r="A240" s="849" t="s">
        <v>385</v>
      </c>
      <c r="B240" s="963" t="s">
        <v>635</v>
      </c>
      <c r="C240" s="947">
        <f t="shared" si="47"/>
        <v>1236.0999999999999</v>
      </c>
      <c r="D240" s="738">
        <f>SUM(D241:D242)</f>
        <v>1236.0999999999999</v>
      </c>
      <c r="E240" s="738">
        <f t="shared" ref="E240:K240" si="49">SUM(E241:E242)</f>
        <v>0</v>
      </c>
      <c r="F240" s="738">
        <f t="shared" si="49"/>
        <v>0</v>
      </c>
      <c r="G240" s="843">
        <f t="shared" si="49"/>
        <v>0</v>
      </c>
      <c r="H240" s="947">
        <f t="shared" si="48"/>
        <v>1236.0999999999999</v>
      </c>
      <c r="I240" s="738">
        <f t="shared" si="49"/>
        <v>1236.0999999999999</v>
      </c>
      <c r="J240" s="738">
        <f t="shared" si="49"/>
        <v>0</v>
      </c>
      <c r="K240" s="738">
        <f t="shared" si="49"/>
        <v>0</v>
      </c>
      <c r="L240" s="843">
        <f>SUM(L241:L242)</f>
        <v>0</v>
      </c>
      <c r="M240" s="947">
        <f t="shared" si="46"/>
        <v>1199.3</v>
      </c>
      <c r="N240" s="1201">
        <f>SUM(N241:N242)</f>
        <v>1199.3</v>
      </c>
      <c r="O240" s="738">
        <f>SUM(O241:O242)</f>
        <v>0</v>
      </c>
      <c r="P240" s="738">
        <f>SUM(P241:P242)</f>
        <v>0</v>
      </c>
      <c r="Q240" s="843">
        <f>SUM(Q241:Q242)</f>
        <v>0</v>
      </c>
      <c r="R240" s="949"/>
      <c r="S240" s="800"/>
    </row>
    <row r="241" spans="1:19" ht="36" x14ac:dyDescent="0.25">
      <c r="A241" s="850" t="s">
        <v>50</v>
      </c>
      <c r="B241" s="213" t="s">
        <v>636</v>
      </c>
      <c r="C241" s="1187">
        <f t="shared" si="47"/>
        <v>1236.0999999999999</v>
      </c>
      <c r="D241" s="1188">
        <v>1236.0999999999999</v>
      </c>
      <c r="E241" s="1188">
        <v>0</v>
      </c>
      <c r="F241" s="1188">
        <v>0</v>
      </c>
      <c r="G241" s="1189">
        <v>0</v>
      </c>
      <c r="H241" s="1187">
        <f t="shared" si="48"/>
        <v>1236.0999999999999</v>
      </c>
      <c r="I241" s="1188">
        <v>1236.0999999999999</v>
      </c>
      <c r="J241" s="1188">
        <v>0</v>
      </c>
      <c r="K241" s="1188">
        <v>0</v>
      </c>
      <c r="L241" s="1189">
        <v>0</v>
      </c>
      <c r="M241" s="1187">
        <f t="shared" si="46"/>
        <v>1199.3</v>
      </c>
      <c r="N241" s="1188">
        <v>1199.3</v>
      </c>
      <c r="O241" s="1188">
        <v>0</v>
      </c>
      <c r="P241" s="1188">
        <v>0</v>
      </c>
      <c r="Q241" s="1189">
        <v>0</v>
      </c>
      <c r="R241" s="949"/>
      <c r="S241" s="800"/>
    </row>
    <row r="242" spans="1:19" ht="24" x14ac:dyDescent="0.25">
      <c r="A242" s="850" t="s">
        <v>51</v>
      </c>
      <c r="B242" s="213" t="s">
        <v>637</v>
      </c>
      <c r="C242" s="1187">
        <f t="shared" si="47"/>
        <v>0</v>
      </c>
      <c r="D242" s="1188">
        <v>0</v>
      </c>
      <c r="E242" s="1188">
        <v>0</v>
      </c>
      <c r="F242" s="1188">
        <v>0</v>
      </c>
      <c r="G242" s="1189">
        <v>0</v>
      </c>
      <c r="H242" s="1187">
        <f t="shared" si="48"/>
        <v>0</v>
      </c>
      <c r="I242" s="1188">
        <v>0</v>
      </c>
      <c r="J242" s="1188">
        <v>0</v>
      </c>
      <c r="K242" s="1188">
        <v>0</v>
      </c>
      <c r="L242" s="1189">
        <v>0</v>
      </c>
      <c r="M242" s="1187">
        <f t="shared" si="46"/>
        <v>0</v>
      </c>
      <c r="N242" s="1188">
        <v>0</v>
      </c>
      <c r="O242" s="1188">
        <v>0</v>
      </c>
      <c r="P242" s="1188">
        <v>0</v>
      </c>
      <c r="Q242" s="1189">
        <v>0</v>
      </c>
      <c r="R242" s="949"/>
      <c r="S242" s="800"/>
    </row>
    <row r="243" spans="1:19" ht="24" x14ac:dyDescent="0.25">
      <c r="A243" s="849" t="s">
        <v>455</v>
      </c>
      <c r="B243" s="963" t="s">
        <v>638</v>
      </c>
      <c r="C243" s="1190">
        <f t="shared" si="47"/>
        <v>813.5</v>
      </c>
      <c r="D243" s="1201">
        <f>SUM(D244)</f>
        <v>0</v>
      </c>
      <c r="E243" s="1201">
        <f>SUM(E244)</f>
        <v>813.5</v>
      </c>
      <c r="F243" s="1201">
        <f>SUM(F244)</f>
        <v>0</v>
      </c>
      <c r="G243" s="1202">
        <f>SUM(G244)</f>
        <v>0</v>
      </c>
      <c r="H243" s="1190">
        <f t="shared" si="48"/>
        <v>813.5</v>
      </c>
      <c r="I243" s="1201">
        <f>SUM(I244)</f>
        <v>0</v>
      </c>
      <c r="J243" s="1201">
        <f>SUM(J244)</f>
        <v>813.5</v>
      </c>
      <c r="K243" s="1201">
        <f>SUM(K244)</f>
        <v>0</v>
      </c>
      <c r="L243" s="1202">
        <f>SUM(L244)</f>
        <v>0</v>
      </c>
      <c r="M243" s="1190">
        <f t="shared" si="46"/>
        <v>707.5</v>
      </c>
      <c r="N243" s="1201">
        <f>SUM(N244)</f>
        <v>0</v>
      </c>
      <c r="O243" s="1201">
        <f>SUM(O244)</f>
        <v>707.5</v>
      </c>
      <c r="P243" s="1201">
        <f>SUM(P244)</f>
        <v>0</v>
      </c>
      <c r="Q243" s="1202">
        <f>SUM(Q244)</f>
        <v>0</v>
      </c>
      <c r="R243" s="949"/>
      <c r="S243" s="800"/>
    </row>
    <row r="244" spans="1:19" ht="96" x14ac:dyDescent="0.25">
      <c r="A244" s="850" t="s">
        <v>62</v>
      </c>
      <c r="B244" s="213" t="s">
        <v>639</v>
      </c>
      <c r="C244" s="1187">
        <f t="shared" si="47"/>
        <v>813.5</v>
      </c>
      <c r="D244" s="1188">
        <v>0</v>
      </c>
      <c r="E244" s="1188">
        <v>813.5</v>
      </c>
      <c r="F244" s="1188">
        <v>0</v>
      </c>
      <c r="G244" s="1189">
        <v>0</v>
      </c>
      <c r="H244" s="1187">
        <f t="shared" si="48"/>
        <v>813.5</v>
      </c>
      <c r="I244" s="1188"/>
      <c r="J244" s="1188">
        <v>813.5</v>
      </c>
      <c r="K244" s="1188">
        <v>0</v>
      </c>
      <c r="L244" s="1189">
        <v>0</v>
      </c>
      <c r="M244" s="1187">
        <f t="shared" si="46"/>
        <v>707.5</v>
      </c>
      <c r="N244" s="1188">
        <v>0</v>
      </c>
      <c r="O244" s="1188">
        <v>707.5</v>
      </c>
      <c r="P244" s="1188">
        <v>0</v>
      </c>
      <c r="Q244" s="1189">
        <v>0</v>
      </c>
      <c r="R244" s="949"/>
      <c r="S244" s="800"/>
    </row>
    <row r="245" spans="1:19" ht="72" x14ac:dyDescent="0.25">
      <c r="A245" s="849" t="s">
        <v>543</v>
      </c>
      <c r="B245" s="963" t="s">
        <v>640</v>
      </c>
      <c r="C245" s="1190">
        <f t="shared" si="47"/>
        <v>439.6</v>
      </c>
      <c r="D245" s="1201">
        <f>SUM(D246)</f>
        <v>39.6</v>
      </c>
      <c r="E245" s="1201">
        <f t="shared" ref="E245:G247" si="50">SUM(E246)</f>
        <v>400</v>
      </c>
      <c r="F245" s="1201">
        <f t="shared" si="50"/>
        <v>0</v>
      </c>
      <c r="G245" s="1202">
        <f t="shared" si="50"/>
        <v>0</v>
      </c>
      <c r="H245" s="1190">
        <f t="shared" si="48"/>
        <v>439.6</v>
      </c>
      <c r="I245" s="1201">
        <f t="shared" ref="I245:L247" si="51">SUM(I246)</f>
        <v>39.6</v>
      </c>
      <c r="J245" s="1201">
        <f t="shared" si="51"/>
        <v>400</v>
      </c>
      <c r="K245" s="1201">
        <f t="shared" si="51"/>
        <v>0</v>
      </c>
      <c r="L245" s="1202">
        <f t="shared" si="51"/>
        <v>0</v>
      </c>
      <c r="M245" s="1190">
        <f t="shared" si="46"/>
        <v>439.6</v>
      </c>
      <c r="N245" s="1201">
        <f t="shared" ref="N245:Q247" si="52">SUM(N246)</f>
        <v>39.6</v>
      </c>
      <c r="O245" s="1201">
        <f t="shared" si="52"/>
        <v>400</v>
      </c>
      <c r="P245" s="1201">
        <f t="shared" si="52"/>
        <v>0</v>
      </c>
      <c r="Q245" s="1202">
        <f t="shared" si="52"/>
        <v>0</v>
      </c>
      <c r="R245" s="949"/>
      <c r="S245" s="800"/>
    </row>
    <row r="246" spans="1:19" ht="24" x14ac:dyDescent="0.25">
      <c r="A246" s="852" t="s">
        <v>68</v>
      </c>
      <c r="B246" s="213" t="s">
        <v>641</v>
      </c>
      <c r="C246" s="1187">
        <f t="shared" si="47"/>
        <v>439.6</v>
      </c>
      <c r="D246" s="1188">
        <v>39.6</v>
      </c>
      <c r="E246" s="1188">
        <v>400</v>
      </c>
      <c r="F246" s="1188">
        <v>0</v>
      </c>
      <c r="G246" s="1189">
        <v>0</v>
      </c>
      <c r="H246" s="1187">
        <f t="shared" si="48"/>
        <v>439.6</v>
      </c>
      <c r="I246" s="1188">
        <v>39.6</v>
      </c>
      <c r="J246" s="1188">
        <v>400</v>
      </c>
      <c r="K246" s="1188">
        <v>0</v>
      </c>
      <c r="L246" s="1189">
        <v>0</v>
      </c>
      <c r="M246" s="1187">
        <f t="shared" si="46"/>
        <v>439.6</v>
      </c>
      <c r="N246" s="1188">
        <v>39.6</v>
      </c>
      <c r="O246" s="1188">
        <v>400</v>
      </c>
      <c r="P246" s="1188">
        <v>0</v>
      </c>
      <c r="Q246" s="1189">
        <v>0</v>
      </c>
      <c r="R246" s="949"/>
      <c r="S246" s="800"/>
    </row>
    <row r="247" spans="1:19" ht="48" x14ac:dyDescent="0.25">
      <c r="A247" s="1310" t="s">
        <v>544</v>
      </c>
      <c r="B247" s="963" t="s">
        <v>694</v>
      </c>
      <c r="C247" s="1190">
        <f t="shared" si="47"/>
        <v>5031.2</v>
      </c>
      <c r="D247" s="1201">
        <v>206.3</v>
      </c>
      <c r="E247" s="1201">
        <v>4824.8999999999996</v>
      </c>
      <c r="F247" s="1201">
        <f t="shared" si="50"/>
        <v>0</v>
      </c>
      <c r="G247" s="1202">
        <f t="shared" si="50"/>
        <v>0</v>
      </c>
      <c r="H247" s="1190">
        <f t="shared" si="48"/>
        <v>5031.2</v>
      </c>
      <c r="I247" s="1201">
        <v>206.3</v>
      </c>
      <c r="J247" s="1201">
        <v>4824.8999999999996</v>
      </c>
      <c r="K247" s="1201">
        <f t="shared" si="51"/>
        <v>0</v>
      </c>
      <c r="L247" s="1202">
        <f t="shared" si="51"/>
        <v>0</v>
      </c>
      <c r="M247" s="1190">
        <f t="shared" si="46"/>
        <v>5031.2</v>
      </c>
      <c r="N247" s="1201">
        <v>206.3</v>
      </c>
      <c r="O247" s="1201">
        <v>4824.8999999999996</v>
      </c>
      <c r="P247" s="1201">
        <f t="shared" si="52"/>
        <v>0</v>
      </c>
      <c r="Q247" s="1202">
        <f t="shared" si="52"/>
        <v>0</v>
      </c>
      <c r="R247" s="949"/>
      <c r="S247" s="800"/>
    </row>
    <row r="248" spans="1:19" ht="59.25" customHeight="1" x14ac:dyDescent="0.25">
      <c r="A248" s="853"/>
      <c r="B248" s="901" t="s">
        <v>642</v>
      </c>
      <c r="C248" s="127">
        <f t="shared" si="47"/>
        <v>0</v>
      </c>
      <c r="D248" s="126">
        <f>SUM(D249:D258)</f>
        <v>0</v>
      </c>
      <c r="E248" s="126">
        <f>SUM(E249:E258)</f>
        <v>0</v>
      </c>
      <c r="F248" s="126">
        <f>SUM(F249:F258)</f>
        <v>0</v>
      </c>
      <c r="G248" s="969">
        <f>SUM(G249:G258)</f>
        <v>0</v>
      </c>
      <c r="H248" s="127">
        <f t="shared" si="48"/>
        <v>0</v>
      </c>
      <c r="I248" s="126">
        <f>SUM(I249:I258)</f>
        <v>0</v>
      </c>
      <c r="J248" s="126">
        <f>SUM(J249:J258)</f>
        <v>0</v>
      </c>
      <c r="K248" s="126">
        <f>SUM(K249:K258)</f>
        <v>0</v>
      </c>
      <c r="L248" s="969">
        <f>SUM(L249:L258)</f>
        <v>0</v>
      </c>
      <c r="M248" s="127">
        <f t="shared" si="46"/>
        <v>0</v>
      </c>
      <c r="N248" s="126">
        <f>SUM(N249:N258)</f>
        <v>0</v>
      </c>
      <c r="O248" s="126">
        <f>SUM(O249:O258)</f>
        <v>0</v>
      </c>
      <c r="P248" s="126">
        <f>SUM(P249:P258)</f>
        <v>0</v>
      </c>
      <c r="Q248" s="969">
        <f>SUM(Q249:Q258)</f>
        <v>0</v>
      </c>
      <c r="R248" s="972" t="e">
        <f>M248/C248*100</f>
        <v>#DIV/0!</v>
      </c>
      <c r="S248" s="800"/>
    </row>
    <row r="249" spans="1:19" ht="36" x14ac:dyDescent="0.25">
      <c r="A249" s="53">
        <v>1</v>
      </c>
      <c r="B249" s="964" t="s">
        <v>372</v>
      </c>
      <c r="C249" s="915">
        <f t="shared" si="47"/>
        <v>0</v>
      </c>
      <c r="D249" s="797">
        <v>0</v>
      </c>
      <c r="E249" s="797">
        <v>0</v>
      </c>
      <c r="F249" s="797">
        <v>0</v>
      </c>
      <c r="G249" s="968">
        <v>0</v>
      </c>
      <c r="H249" s="915">
        <f t="shared" si="48"/>
        <v>0</v>
      </c>
      <c r="I249" s="797">
        <v>0</v>
      </c>
      <c r="J249" s="797">
        <v>0</v>
      </c>
      <c r="K249" s="797">
        <v>0</v>
      </c>
      <c r="L249" s="968">
        <v>0</v>
      </c>
      <c r="M249" s="915">
        <f t="shared" si="46"/>
        <v>0</v>
      </c>
      <c r="N249" s="797">
        <v>0</v>
      </c>
      <c r="O249" s="797">
        <v>0</v>
      </c>
      <c r="P249" s="797">
        <v>0</v>
      </c>
      <c r="Q249" s="968">
        <v>0</v>
      </c>
      <c r="R249" s="971"/>
      <c r="S249" s="800"/>
    </row>
    <row r="250" spans="1:19" ht="36" x14ac:dyDescent="0.25">
      <c r="A250" s="850" t="s">
        <v>26</v>
      </c>
      <c r="B250" s="246" t="s">
        <v>124</v>
      </c>
      <c r="C250" s="947">
        <f t="shared" si="47"/>
        <v>0</v>
      </c>
      <c r="D250" s="796">
        <v>0</v>
      </c>
      <c r="E250" s="738"/>
      <c r="F250" s="738"/>
      <c r="G250" s="843"/>
      <c r="H250" s="947">
        <f t="shared" si="48"/>
        <v>0</v>
      </c>
      <c r="I250" s="796">
        <v>0</v>
      </c>
      <c r="J250" s="738"/>
      <c r="K250" s="738"/>
      <c r="L250" s="843"/>
      <c r="M250" s="947">
        <f t="shared" si="46"/>
        <v>0</v>
      </c>
      <c r="N250" s="796">
        <v>0</v>
      </c>
      <c r="O250" s="738"/>
      <c r="P250" s="738"/>
      <c r="Q250" s="843"/>
      <c r="R250" s="949"/>
      <c r="S250" s="800"/>
    </row>
    <row r="251" spans="1:19" x14ac:dyDescent="0.25">
      <c r="A251" s="850" t="s">
        <v>27</v>
      </c>
      <c r="B251" s="246" t="s">
        <v>125</v>
      </c>
      <c r="C251" s="947">
        <f t="shared" si="47"/>
        <v>0</v>
      </c>
      <c r="D251" s="796">
        <v>0</v>
      </c>
      <c r="E251" s="738"/>
      <c r="F251" s="738"/>
      <c r="G251" s="843"/>
      <c r="H251" s="947">
        <f t="shared" si="48"/>
        <v>0</v>
      </c>
      <c r="I251" s="796">
        <v>0</v>
      </c>
      <c r="J251" s="738"/>
      <c r="K251" s="738"/>
      <c r="L251" s="843"/>
      <c r="M251" s="947">
        <f t="shared" si="46"/>
        <v>0</v>
      </c>
      <c r="N251" s="796">
        <v>0</v>
      </c>
      <c r="O251" s="738"/>
      <c r="P251" s="738"/>
      <c r="Q251" s="843"/>
      <c r="R251" s="949"/>
      <c r="S251" s="800"/>
    </row>
    <row r="252" spans="1:19" x14ac:dyDescent="0.25">
      <c r="A252" s="850" t="s">
        <v>28</v>
      </c>
      <c r="B252" s="246" t="s">
        <v>126</v>
      </c>
      <c r="C252" s="947">
        <f t="shared" si="47"/>
        <v>0</v>
      </c>
      <c r="D252" s="796">
        <v>0</v>
      </c>
      <c r="E252" s="738"/>
      <c r="F252" s="738"/>
      <c r="G252" s="843"/>
      <c r="H252" s="947">
        <f t="shared" si="48"/>
        <v>0</v>
      </c>
      <c r="I252" s="796">
        <v>0</v>
      </c>
      <c r="J252" s="738"/>
      <c r="K252" s="738"/>
      <c r="L252" s="843"/>
      <c r="M252" s="947">
        <f t="shared" si="46"/>
        <v>0</v>
      </c>
      <c r="N252" s="796">
        <v>0</v>
      </c>
      <c r="O252" s="738"/>
      <c r="P252" s="738"/>
      <c r="Q252" s="843"/>
      <c r="R252" s="949"/>
      <c r="S252" s="800"/>
    </row>
    <row r="253" spans="1:19" ht="24" x14ac:dyDescent="0.25">
      <c r="A253" s="850" t="s">
        <v>29</v>
      </c>
      <c r="B253" s="246" t="s">
        <v>127</v>
      </c>
      <c r="C253" s="947">
        <f t="shared" si="47"/>
        <v>0</v>
      </c>
      <c r="D253" s="796">
        <v>0</v>
      </c>
      <c r="E253" s="738"/>
      <c r="F253" s="738"/>
      <c r="G253" s="843"/>
      <c r="H253" s="947">
        <f t="shared" si="48"/>
        <v>0</v>
      </c>
      <c r="I253" s="796">
        <v>0</v>
      </c>
      <c r="J253" s="738"/>
      <c r="K253" s="738"/>
      <c r="L253" s="843"/>
      <c r="M253" s="947">
        <f t="shared" si="46"/>
        <v>0</v>
      </c>
      <c r="N253" s="796">
        <v>0</v>
      </c>
      <c r="O253" s="738"/>
      <c r="P253" s="738"/>
      <c r="Q253" s="843"/>
      <c r="R253" s="949"/>
      <c r="S253" s="800"/>
    </row>
    <row r="254" spans="1:19" ht="36" x14ac:dyDescent="0.25">
      <c r="A254" s="324">
        <v>2</v>
      </c>
      <c r="B254" s="965" t="s">
        <v>643</v>
      </c>
      <c r="C254" s="947">
        <f t="shared" si="47"/>
        <v>0</v>
      </c>
      <c r="D254" s="738">
        <v>0</v>
      </c>
      <c r="E254" s="738">
        <v>0</v>
      </c>
      <c r="F254" s="738">
        <v>0</v>
      </c>
      <c r="G254" s="843">
        <v>0</v>
      </c>
      <c r="H254" s="947">
        <f t="shared" si="48"/>
        <v>0</v>
      </c>
      <c r="I254" s="738">
        <v>0</v>
      </c>
      <c r="J254" s="738">
        <v>0</v>
      </c>
      <c r="K254" s="738">
        <v>0</v>
      </c>
      <c r="L254" s="843">
        <v>0</v>
      </c>
      <c r="M254" s="947">
        <f t="shared" si="46"/>
        <v>0</v>
      </c>
      <c r="N254" s="738">
        <v>0</v>
      </c>
      <c r="O254" s="738">
        <v>0</v>
      </c>
      <c r="P254" s="738">
        <v>0</v>
      </c>
      <c r="Q254" s="843">
        <v>0</v>
      </c>
      <c r="R254" s="949"/>
      <c r="S254" s="800"/>
    </row>
    <row r="255" spans="1:19" x14ac:dyDescent="0.25">
      <c r="A255" s="854" t="s">
        <v>34</v>
      </c>
      <c r="B255" s="246" t="s">
        <v>128</v>
      </c>
      <c r="C255" s="947">
        <f t="shared" si="47"/>
        <v>0</v>
      </c>
      <c r="D255" s="796">
        <v>0</v>
      </c>
      <c r="E255" s="738"/>
      <c r="F255" s="738"/>
      <c r="G255" s="843"/>
      <c r="H255" s="947">
        <f t="shared" si="48"/>
        <v>0</v>
      </c>
      <c r="I255" s="796">
        <v>0</v>
      </c>
      <c r="J255" s="738"/>
      <c r="K255" s="738"/>
      <c r="L255" s="843"/>
      <c r="M255" s="947">
        <f t="shared" si="46"/>
        <v>0</v>
      </c>
      <c r="N255" s="796">
        <v>0</v>
      </c>
      <c r="O255" s="738"/>
      <c r="P255" s="738"/>
      <c r="Q255" s="843"/>
      <c r="R255" s="949"/>
      <c r="S255" s="800"/>
    </row>
    <row r="256" spans="1:19" x14ac:dyDescent="0.25">
      <c r="A256" s="850" t="s">
        <v>115</v>
      </c>
      <c r="B256" s="246" t="s">
        <v>129</v>
      </c>
      <c r="C256" s="947">
        <f t="shared" si="47"/>
        <v>0</v>
      </c>
      <c r="D256" s="796">
        <v>0</v>
      </c>
      <c r="E256" s="738"/>
      <c r="F256" s="738"/>
      <c r="G256" s="843"/>
      <c r="H256" s="947">
        <f t="shared" si="48"/>
        <v>0</v>
      </c>
      <c r="I256" s="796">
        <v>0</v>
      </c>
      <c r="J256" s="738"/>
      <c r="K256" s="738"/>
      <c r="L256" s="843"/>
      <c r="M256" s="947">
        <f t="shared" si="46"/>
        <v>0</v>
      </c>
      <c r="N256" s="796">
        <v>0</v>
      </c>
      <c r="O256" s="738"/>
      <c r="P256" s="738"/>
      <c r="Q256" s="843"/>
      <c r="R256" s="949"/>
      <c r="S256" s="800"/>
    </row>
    <row r="257" spans="1:20" ht="24" x14ac:dyDescent="0.25">
      <c r="A257" s="324">
        <v>3</v>
      </c>
      <c r="B257" s="965" t="s">
        <v>644</v>
      </c>
      <c r="C257" s="947">
        <f t="shared" si="47"/>
        <v>0</v>
      </c>
      <c r="D257" s="738">
        <v>0</v>
      </c>
      <c r="E257" s="738">
        <v>0</v>
      </c>
      <c r="F257" s="738">
        <v>0</v>
      </c>
      <c r="G257" s="843">
        <v>0</v>
      </c>
      <c r="H257" s="947">
        <v>0</v>
      </c>
      <c r="I257" s="738">
        <v>0</v>
      </c>
      <c r="J257" s="738">
        <v>0</v>
      </c>
      <c r="K257" s="738">
        <v>0</v>
      </c>
      <c r="L257" s="843">
        <v>0</v>
      </c>
      <c r="M257" s="947">
        <f t="shared" si="46"/>
        <v>0</v>
      </c>
      <c r="N257" s="738">
        <v>0</v>
      </c>
      <c r="O257" s="738">
        <v>0</v>
      </c>
      <c r="P257" s="738">
        <v>0</v>
      </c>
      <c r="Q257" s="843">
        <v>0</v>
      </c>
      <c r="R257" s="949"/>
      <c r="S257" s="800"/>
    </row>
    <row r="258" spans="1:20" ht="60" x14ac:dyDescent="0.25">
      <c r="A258" s="324">
        <v>4</v>
      </c>
      <c r="B258" s="965" t="s">
        <v>645</v>
      </c>
      <c r="C258" s="947">
        <f t="shared" si="47"/>
        <v>0</v>
      </c>
      <c r="D258" s="793">
        <v>0</v>
      </c>
      <c r="E258" s="793">
        <v>0</v>
      </c>
      <c r="F258" s="793">
        <v>0</v>
      </c>
      <c r="G258" s="844">
        <v>0</v>
      </c>
      <c r="H258" s="947">
        <f t="shared" si="48"/>
        <v>0</v>
      </c>
      <c r="I258" s="793">
        <v>0</v>
      </c>
      <c r="J258" s="793">
        <v>0</v>
      </c>
      <c r="K258" s="793">
        <v>0</v>
      </c>
      <c r="L258" s="844">
        <v>0</v>
      </c>
      <c r="M258" s="947">
        <f t="shared" si="46"/>
        <v>0</v>
      </c>
      <c r="N258" s="793">
        <v>0</v>
      </c>
      <c r="O258" s="793">
        <v>0</v>
      </c>
      <c r="P258" s="793">
        <v>0</v>
      </c>
      <c r="Q258" s="844">
        <v>0</v>
      </c>
      <c r="R258" s="950"/>
      <c r="S258" s="800"/>
    </row>
    <row r="259" spans="1:20" ht="36" x14ac:dyDescent="0.25">
      <c r="A259" s="855"/>
      <c r="B259" s="966" t="s">
        <v>646</v>
      </c>
      <c r="C259" s="1203">
        <f t="shared" si="47"/>
        <v>1354.6</v>
      </c>
      <c r="D259" s="1204">
        <f>SUM(D260)</f>
        <v>1354.6</v>
      </c>
      <c r="E259" s="1204">
        <f>SUM(E260)</f>
        <v>0</v>
      </c>
      <c r="F259" s="1204">
        <f>SUM(F260)</f>
        <v>0</v>
      </c>
      <c r="G259" s="1205">
        <f>SUM(G260)</f>
        <v>0</v>
      </c>
      <c r="H259" s="1203">
        <f t="shared" si="48"/>
        <v>1354.6</v>
      </c>
      <c r="I259" s="1204">
        <f>SUM(I260)</f>
        <v>1354.6</v>
      </c>
      <c r="J259" s="1204">
        <f>SUM(J260)</f>
        <v>0</v>
      </c>
      <c r="K259" s="1204">
        <f>SUM(K260)</f>
        <v>0</v>
      </c>
      <c r="L259" s="1205">
        <f>SUM(L260)</f>
        <v>0</v>
      </c>
      <c r="M259" s="1203">
        <f t="shared" si="46"/>
        <v>1354.6</v>
      </c>
      <c r="N259" s="1204">
        <f>SUM(N260)</f>
        <v>1354.6</v>
      </c>
      <c r="O259" s="1204">
        <f>SUM(O260)</f>
        <v>0</v>
      </c>
      <c r="P259" s="1204">
        <f>SUM(P260)</f>
        <v>0</v>
      </c>
      <c r="Q259" s="1205">
        <f>SUM(Q260)</f>
        <v>0</v>
      </c>
      <c r="R259" s="973">
        <f>M259/C259*100</f>
        <v>100</v>
      </c>
      <c r="S259" s="800"/>
    </row>
    <row r="260" spans="1:20" ht="24" x14ac:dyDescent="0.25">
      <c r="A260" s="856" t="s">
        <v>167</v>
      </c>
      <c r="B260" s="962" t="s">
        <v>409</v>
      </c>
      <c r="C260" s="1198">
        <f t="shared" si="47"/>
        <v>1354.6</v>
      </c>
      <c r="D260" s="1206">
        <v>1354.6</v>
      </c>
      <c r="E260" s="1206">
        <v>0</v>
      </c>
      <c r="F260" s="1206">
        <v>0</v>
      </c>
      <c r="G260" s="1207">
        <v>0</v>
      </c>
      <c r="H260" s="1198">
        <f t="shared" si="48"/>
        <v>1354.6</v>
      </c>
      <c r="I260" s="1206">
        <v>1354.6</v>
      </c>
      <c r="J260" s="1206">
        <v>0</v>
      </c>
      <c r="K260" s="1206">
        <v>0</v>
      </c>
      <c r="L260" s="1207">
        <v>0</v>
      </c>
      <c r="M260" s="1198">
        <f t="shared" si="46"/>
        <v>1354.6</v>
      </c>
      <c r="N260" s="1206">
        <v>1354.6</v>
      </c>
      <c r="O260" s="1206">
        <v>0</v>
      </c>
      <c r="P260" s="1206">
        <v>0</v>
      </c>
      <c r="Q260" s="1207">
        <v>0</v>
      </c>
      <c r="R260" s="974"/>
      <c r="S260" s="800"/>
    </row>
    <row r="261" spans="1:20" ht="15.75" thickBot="1" x14ac:dyDescent="0.3">
      <c r="A261" s="967"/>
      <c r="B261" s="922" t="s">
        <v>102</v>
      </c>
      <c r="C261" s="1004">
        <f t="shared" si="47"/>
        <v>54849.4</v>
      </c>
      <c r="D261" s="1175">
        <f>D224+D248+D259</f>
        <v>48811</v>
      </c>
      <c r="E261" s="1175">
        <f>E224+E248+E259</f>
        <v>6038.4</v>
      </c>
      <c r="F261" s="1175">
        <f>F224+F248+F259</f>
        <v>0</v>
      </c>
      <c r="G261" s="1176">
        <f>G224+G248+G259</f>
        <v>0</v>
      </c>
      <c r="H261" s="1004">
        <f t="shared" si="48"/>
        <v>54849.4</v>
      </c>
      <c r="I261" s="1175">
        <f>I224+I248+I259</f>
        <v>48811</v>
      </c>
      <c r="J261" s="1175">
        <f>J224+J248+J259</f>
        <v>6038.4</v>
      </c>
      <c r="K261" s="1175">
        <f>K224+K248+K259</f>
        <v>0</v>
      </c>
      <c r="L261" s="1176">
        <f>L224+L248+L259</f>
        <v>0</v>
      </c>
      <c r="M261" s="1004">
        <f>SUM(N261:Q261)</f>
        <v>54667.500000000007</v>
      </c>
      <c r="N261" s="1175">
        <f>N224+N248+N259</f>
        <v>48735.100000000006</v>
      </c>
      <c r="O261" s="1175">
        <f>O224+O248+O259</f>
        <v>5932.4</v>
      </c>
      <c r="P261" s="1175">
        <f>P224+P248+P259</f>
        <v>0</v>
      </c>
      <c r="Q261" s="1176">
        <f>Q224+Q248+Q259</f>
        <v>0</v>
      </c>
      <c r="R261" s="951">
        <f>M261/C261*100</f>
        <v>99.668364649385424</v>
      </c>
      <c r="S261" s="800"/>
    </row>
    <row r="262" spans="1:20" ht="19.5" thickBot="1" x14ac:dyDescent="0.3">
      <c r="A262" s="1840" t="s">
        <v>535</v>
      </c>
      <c r="B262" s="1858"/>
      <c r="C262" s="1858"/>
      <c r="D262" s="1858"/>
      <c r="E262" s="1858"/>
      <c r="F262" s="1858"/>
      <c r="G262" s="1858"/>
      <c r="H262" s="1858"/>
      <c r="I262" s="1858"/>
      <c r="J262" s="1858"/>
      <c r="K262" s="1858"/>
      <c r="L262" s="1858"/>
      <c r="M262" s="1858"/>
      <c r="N262" s="1858"/>
      <c r="O262" s="1858"/>
      <c r="P262" s="1858"/>
      <c r="Q262" s="1858"/>
      <c r="R262" s="1859"/>
      <c r="S262" s="1293"/>
    </row>
    <row r="263" spans="1:20" ht="60" x14ac:dyDescent="0.25">
      <c r="A263" s="975"/>
      <c r="B263" s="961" t="s">
        <v>536</v>
      </c>
      <c r="C263" s="1218">
        <f>SUM(D263:G263)</f>
        <v>30949.219999999998</v>
      </c>
      <c r="D263" s="1219">
        <f>SUM(D272:D279)</f>
        <v>28371.42</v>
      </c>
      <c r="E263" s="1219">
        <f>SUM(E272:E279)</f>
        <v>2577.8000000000002</v>
      </c>
      <c r="F263" s="1219">
        <f>SUM(F272:F279)</f>
        <v>0</v>
      </c>
      <c r="G263" s="1220">
        <f>SUM(G272:G279)</f>
        <v>0</v>
      </c>
      <c r="H263" s="1218">
        <f>SUM(I263:L263)</f>
        <v>30949.219999999998</v>
      </c>
      <c r="I263" s="1343">
        <f>SUM(I272:I279)</f>
        <v>28371.42</v>
      </c>
      <c r="J263" s="1219">
        <f>SUM(J272:J279)</f>
        <v>2577.8000000000002</v>
      </c>
      <c r="K263" s="1219">
        <f>SUM(K272:K279)</f>
        <v>0</v>
      </c>
      <c r="L263" s="1220">
        <f>SUM(L272:L279)</f>
        <v>0</v>
      </c>
      <c r="M263" s="1218">
        <f>SUM(N263:Q263)</f>
        <v>30562.39</v>
      </c>
      <c r="N263" s="1219">
        <f>SUM(N272:N279)</f>
        <v>27985.54</v>
      </c>
      <c r="O263" s="1343">
        <f>SUM(O272:O279)</f>
        <v>2576.85</v>
      </c>
      <c r="P263" s="1219">
        <f>SUM(P272:P279)</f>
        <v>0</v>
      </c>
      <c r="Q263" s="1220">
        <f>SUM(Q272:Q279)</f>
        <v>0</v>
      </c>
      <c r="R263" s="970">
        <f>M263/C263*100</f>
        <v>98.75011389624683</v>
      </c>
      <c r="S263" s="1293" t="s">
        <v>364</v>
      </c>
    </row>
    <row r="264" spans="1:20" ht="23.25" hidden="1" customHeight="1" x14ac:dyDescent="0.25">
      <c r="A264" s="858" t="s">
        <v>34</v>
      </c>
      <c r="B264" s="213" t="s">
        <v>234</v>
      </c>
      <c r="C264" s="1210">
        <f t="shared" ref="C264:C271" si="53">D264+E264+F264</f>
        <v>0</v>
      </c>
      <c r="D264" s="1211">
        <v>0</v>
      </c>
      <c r="E264" s="1211"/>
      <c r="F264" s="1211"/>
      <c r="G264" s="1212"/>
      <c r="H264" s="1210">
        <f t="shared" ref="H264:H271" si="54">I264+J264+K264</f>
        <v>0</v>
      </c>
      <c r="I264" s="1211">
        <v>0</v>
      </c>
      <c r="J264" s="1211"/>
      <c r="K264" s="1211"/>
      <c r="L264" s="1212"/>
      <c r="M264" s="1210">
        <f t="shared" ref="M264:M271" si="55">N264+O264+P264</f>
        <v>0</v>
      </c>
      <c r="N264" s="1211">
        <v>0</v>
      </c>
      <c r="O264" s="1211"/>
      <c r="P264" s="1211"/>
      <c r="Q264" s="1212"/>
      <c r="R264" s="982"/>
      <c r="S264" s="800"/>
    </row>
    <row r="265" spans="1:20" ht="23.25" hidden="1" customHeight="1" x14ac:dyDescent="0.25">
      <c r="A265" s="858" t="s">
        <v>34</v>
      </c>
      <c r="B265" s="213" t="s">
        <v>235</v>
      </c>
      <c r="C265" s="1210">
        <f t="shared" si="53"/>
        <v>0</v>
      </c>
      <c r="D265" s="1211">
        <v>0</v>
      </c>
      <c r="E265" s="1211"/>
      <c r="F265" s="1211"/>
      <c r="G265" s="1212"/>
      <c r="H265" s="1210">
        <f t="shared" si="54"/>
        <v>0</v>
      </c>
      <c r="I265" s="1211">
        <v>0</v>
      </c>
      <c r="J265" s="1211"/>
      <c r="K265" s="1211"/>
      <c r="L265" s="1212"/>
      <c r="M265" s="1210">
        <f t="shared" si="55"/>
        <v>0</v>
      </c>
      <c r="N265" s="1211">
        <v>0</v>
      </c>
      <c r="O265" s="1211"/>
      <c r="P265" s="1211"/>
      <c r="Q265" s="1212"/>
      <c r="R265" s="982"/>
      <c r="S265" s="800"/>
    </row>
    <row r="266" spans="1:20" ht="23.25" hidden="1" customHeight="1" x14ac:dyDescent="0.25">
      <c r="A266" s="857" t="s">
        <v>40</v>
      </c>
      <c r="B266" s="213" t="s">
        <v>146</v>
      </c>
      <c r="C266" s="1210">
        <f t="shared" si="53"/>
        <v>0</v>
      </c>
      <c r="D266" s="1211">
        <v>0</v>
      </c>
      <c r="E266" s="1211"/>
      <c r="F266" s="1211"/>
      <c r="G266" s="1212"/>
      <c r="H266" s="1210">
        <f t="shared" si="54"/>
        <v>0</v>
      </c>
      <c r="I266" s="1211">
        <v>0</v>
      </c>
      <c r="J266" s="1211"/>
      <c r="K266" s="1211"/>
      <c r="L266" s="1212"/>
      <c r="M266" s="1210">
        <f t="shared" si="55"/>
        <v>0</v>
      </c>
      <c r="N266" s="1211">
        <v>0</v>
      </c>
      <c r="O266" s="1211"/>
      <c r="P266" s="1211"/>
      <c r="Q266" s="1212"/>
      <c r="R266" s="983"/>
      <c r="S266" s="800"/>
    </row>
    <row r="267" spans="1:20" ht="23.25" hidden="1" customHeight="1" x14ac:dyDescent="0.25">
      <c r="A267" s="857" t="s">
        <v>40</v>
      </c>
      <c r="B267" s="213" t="s">
        <v>236</v>
      </c>
      <c r="C267" s="1210">
        <f t="shared" si="53"/>
        <v>0</v>
      </c>
      <c r="D267" s="1211">
        <v>0</v>
      </c>
      <c r="E267" s="1211"/>
      <c r="F267" s="1211"/>
      <c r="G267" s="1212"/>
      <c r="H267" s="1210">
        <f t="shared" si="54"/>
        <v>0</v>
      </c>
      <c r="I267" s="1211">
        <v>0</v>
      </c>
      <c r="J267" s="1211"/>
      <c r="K267" s="1211"/>
      <c r="L267" s="1212"/>
      <c r="M267" s="1210">
        <f t="shared" si="55"/>
        <v>0</v>
      </c>
      <c r="N267" s="1211">
        <v>0</v>
      </c>
      <c r="O267" s="1211"/>
      <c r="P267" s="1211"/>
      <c r="Q267" s="1212"/>
      <c r="R267" s="983"/>
      <c r="S267" s="800"/>
    </row>
    <row r="268" spans="1:20" ht="23.25" hidden="1" customHeight="1" x14ac:dyDescent="0.25">
      <c r="A268" s="860" t="s">
        <v>35</v>
      </c>
      <c r="B268" s="213" t="s">
        <v>147</v>
      </c>
      <c r="C268" s="1210">
        <f t="shared" si="53"/>
        <v>0</v>
      </c>
      <c r="D268" s="1211">
        <v>0</v>
      </c>
      <c r="E268" s="1211"/>
      <c r="F268" s="1211"/>
      <c r="G268" s="1212"/>
      <c r="H268" s="1210">
        <f t="shared" si="54"/>
        <v>0</v>
      </c>
      <c r="I268" s="1211">
        <v>0</v>
      </c>
      <c r="J268" s="1211"/>
      <c r="K268" s="1211"/>
      <c r="L268" s="1212"/>
      <c r="M268" s="1210">
        <f t="shared" si="55"/>
        <v>0</v>
      </c>
      <c r="N268" s="1211">
        <v>0</v>
      </c>
      <c r="O268" s="1211"/>
      <c r="P268" s="1211"/>
      <c r="Q268" s="1212"/>
      <c r="R268" s="983"/>
      <c r="S268" s="800"/>
    </row>
    <row r="269" spans="1:20" ht="31.5" hidden="1" customHeight="1" x14ac:dyDescent="0.25">
      <c r="A269" s="860" t="s">
        <v>35</v>
      </c>
      <c r="B269" s="213" t="s">
        <v>237</v>
      </c>
      <c r="C269" s="1210">
        <f t="shared" si="53"/>
        <v>0</v>
      </c>
      <c r="D269" s="1211">
        <v>0</v>
      </c>
      <c r="E269" s="1211"/>
      <c r="F269" s="1211"/>
      <c r="G269" s="1212"/>
      <c r="H269" s="1210">
        <f t="shared" si="54"/>
        <v>0</v>
      </c>
      <c r="I269" s="1211">
        <v>0</v>
      </c>
      <c r="J269" s="1211"/>
      <c r="K269" s="1211"/>
      <c r="L269" s="1212"/>
      <c r="M269" s="1210">
        <f t="shared" si="55"/>
        <v>0</v>
      </c>
      <c r="N269" s="1211">
        <v>0</v>
      </c>
      <c r="O269" s="1211"/>
      <c r="P269" s="1211"/>
      <c r="Q269" s="1212"/>
      <c r="R269" s="983"/>
      <c r="S269" s="800"/>
    </row>
    <row r="270" spans="1:20" ht="63.75" hidden="1" customHeight="1" x14ac:dyDescent="0.25">
      <c r="A270" s="860" t="s">
        <v>50</v>
      </c>
      <c r="B270" s="213" t="s">
        <v>148</v>
      </c>
      <c r="C270" s="1210">
        <f t="shared" si="53"/>
        <v>0</v>
      </c>
      <c r="D270" s="1211">
        <v>0</v>
      </c>
      <c r="E270" s="1211"/>
      <c r="F270" s="1211"/>
      <c r="G270" s="1212"/>
      <c r="H270" s="1210">
        <f t="shared" si="54"/>
        <v>0</v>
      </c>
      <c r="I270" s="1211">
        <v>0</v>
      </c>
      <c r="J270" s="1211"/>
      <c r="K270" s="1211"/>
      <c r="L270" s="1212"/>
      <c r="M270" s="1210">
        <f t="shared" si="55"/>
        <v>0</v>
      </c>
      <c r="N270" s="1211">
        <v>0</v>
      </c>
      <c r="O270" s="1211"/>
      <c r="P270" s="1211"/>
      <c r="Q270" s="1212"/>
      <c r="R270" s="983"/>
      <c r="S270" s="800"/>
    </row>
    <row r="271" spans="1:20" ht="29.25" hidden="1" customHeight="1" x14ac:dyDescent="0.25">
      <c r="A271" s="860" t="s">
        <v>50</v>
      </c>
      <c r="B271" s="213" t="s">
        <v>238</v>
      </c>
      <c r="C271" s="1210">
        <f t="shared" si="53"/>
        <v>0</v>
      </c>
      <c r="D271" s="1211">
        <v>0</v>
      </c>
      <c r="E271" s="1211"/>
      <c r="F271" s="1211"/>
      <c r="G271" s="1212"/>
      <c r="H271" s="1210">
        <f t="shared" si="54"/>
        <v>0</v>
      </c>
      <c r="I271" s="1211">
        <v>0</v>
      </c>
      <c r="J271" s="1211"/>
      <c r="K271" s="1211"/>
      <c r="L271" s="1212"/>
      <c r="M271" s="1210">
        <f t="shared" si="55"/>
        <v>0</v>
      </c>
      <c r="N271" s="1211">
        <v>0</v>
      </c>
      <c r="O271" s="1211"/>
      <c r="P271" s="1211"/>
      <c r="Q271" s="1212"/>
      <c r="R271" s="983"/>
      <c r="S271" s="800"/>
    </row>
    <row r="272" spans="1:20" ht="30.75" customHeight="1" x14ac:dyDescent="0.25">
      <c r="A272" s="860" t="s">
        <v>167</v>
      </c>
      <c r="B272" s="213" t="s">
        <v>419</v>
      </c>
      <c r="C272" s="1210">
        <f>SUM(D272:G272)</f>
        <v>26447.599999999999</v>
      </c>
      <c r="D272" s="1211">
        <v>26447.599999999999</v>
      </c>
      <c r="E272" s="1211">
        <v>0</v>
      </c>
      <c r="F272" s="1211">
        <v>0</v>
      </c>
      <c r="G272" s="1212">
        <v>0</v>
      </c>
      <c r="H272" s="1210">
        <f t="shared" ref="H272:H295" si="56">SUM(I272:L272)</f>
        <v>26447.599999999999</v>
      </c>
      <c r="I272" s="1211">
        <v>26447.599999999999</v>
      </c>
      <c r="J272" s="1211">
        <v>0</v>
      </c>
      <c r="K272" s="1211">
        <v>0</v>
      </c>
      <c r="L272" s="1212">
        <v>0</v>
      </c>
      <c r="M272" s="1210">
        <f t="shared" ref="M272:M295" si="57">SUM(N272:Q272)</f>
        <v>26061.83</v>
      </c>
      <c r="N272" s="1211">
        <v>26061.83</v>
      </c>
      <c r="O272" s="1211">
        <v>0</v>
      </c>
      <c r="P272" s="1211">
        <v>0</v>
      </c>
      <c r="Q272" s="1212">
        <v>0</v>
      </c>
      <c r="R272" s="983"/>
      <c r="S272" s="800"/>
      <c r="T272" s="530"/>
    </row>
    <row r="273" spans="1:19" ht="24" x14ac:dyDescent="0.25">
      <c r="A273" s="860" t="s">
        <v>168</v>
      </c>
      <c r="B273" s="963" t="s">
        <v>537</v>
      </c>
      <c r="C273" s="1210">
        <f>SUM(D273:G273)</f>
        <v>2011</v>
      </c>
      <c r="D273" s="1211">
        <v>1511</v>
      </c>
      <c r="E273" s="1211">
        <v>500</v>
      </c>
      <c r="F273" s="1211">
        <v>0</v>
      </c>
      <c r="G273" s="1212">
        <v>0</v>
      </c>
      <c r="H273" s="1210">
        <f t="shared" si="56"/>
        <v>2011</v>
      </c>
      <c r="I273" s="1211">
        <v>1511</v>
      </c>
      <c r="J273" s="1211">
        <v>500</v>
      </c>
      <c r="K273" s="1211">
        <v>0</v>
      </c>
      <c r="L273" s="1212">
        <v>0</v>
      </c>
      <c r="M273" s="1210">
        <f t="shared" si="57"/>
        <v>2010.9</v>
      </c>
      <c r="N273" s="1211">
        <v>1510.9</v>
      </c>
      <c r="O273" s="1211">
        <v>500</v>
      </c>
      <c r="P273" s="1211">
        <v>0</v>
      </c>
      <c r="Q273" s="1212">
        <v>0</v>
      </c>
      <c r="R273" s="983"/>
      <c r="S273" s="800"/>
    </row>
    <row r="274" spans="1:19" ht="24" x14ac:dyDescent="0.25">
      <c r="A274" s="860" t="s">
        <v>394</v>
      </c>
      <c r="B274" s="963" t="s">
        <v>538</v>
      </c>
      <c r="C274" s="1210">
        <f>SUM(D274:G274)</f>
        <v>335.4</v>
      </c>
      <c r="D274" s="1211">
        <v>335.4</v>
      </c>
      <c r="E274" s="1211">
        <v>0</v>
      </c>
      <c r="F274" s="1211">
        <v>0</v>
      </c>
      <c r="G274" s="1212">
        <v>0</v>
      </c>
      <c r="H274" s="1210">
        <f t="shared" si="56"/>
        <v>335.4</v>
      </c>
      <c r="I274" s="1211">
        <v>335.4</v>
      </c>
      <c r="J274" s="1211">
        <v>0</v>
      </c>
      <c r="K274" s="1211">
        <v>0</v>
      </c>
      <c r="L274" s="1212">
        <v>0</v>
      </c>
      <c r="M274" s="1210">
        <f t="shared" si="57"/>
        <v>335.39</v>
      </c>
      <c r="N274" s="1211">
        <v>335.39</v>
      </c>
      <c r="O274" s="1211">
        <v>0</v>
      </c>
      <c r="P274" s="1211">
        <v>0</v>
      </c>
      <c r="Q274" s="1212">
        <v>0</v>
      </c>
      <c r="R274" s="983"/>
      <c r="S274" s="800"/>
    </row>
    <row r="275" spans="1:19" ht="36" x14ac:dyDescent="0.25">
      <c r="A275" s="860">
        <v>4</v>
      </c>
      <c r="B275" s="213" t="s">
        <v>539</v>
      </c>
      <c r="C275" s="1210">
        <f>SUM(D275:G275)</f>
        <v>824.3</v>
      </c>
      <c r="D275" s="1211">
        <v>0</v>
      </c>
      <c r="E275" s="1211">
        <v>824.3</v>
      </c>
      <c r="F275" s="1211">
        <v>0</v>
      </c>
      <c r="G275" s="1212">
        <v>0</v>
      </c>
      <c r="H275" s="1210">
        <f t="shared" si="56"/>
        <v>824.3</v>
      </c>
      <c r="I275" s="1211">
        <v>0</v>
      </c>
      <c r="J275" s="1211">
        <v>824.3</v>
      </c>
      <c r="K275" s="1211">
        <v>0</v>
      </c>
      <c r="L275" s="1212">
        <v>0</v>
      </c>
      <c r="M275" s="1345">
        <f t="shared" si="57"/>
        <v>823.35</v>
      </c>
      <c r="N275" s="1211">
        <v>0</v>
      </c>
      <c r="O275" s="1344">
        <v>823.35</v>
      </c>
      <c r="P275" s="1211">
        <v>0</v>
      </c>
      <c r="Q275" s="1212">
        <v>0</v>
      </c>
      <c r="R275" s="983"/>
      <c r="S275" s="800"/>
    </row>
    <row r="276" spans="1:19" ht="36" x14ac:dyDescent="0.25">
      <c r="A276" s="860">
        <v>5</v>
      </c>
      <c r="B276" s="213" t="s">
        <v>700</v>
      </c>
      <c r="C276" s="1210"/>
      <c r="D276" s="1211"/>
      <c r="E276" s="1211"/>
      <c r="F276" s="1211"/>
      <c r="G276" s="1212"/>
      <c r="H276" s="1210"/>
      <c r="I276" s="1211"/>
      <c r="J276" s="1211"/>
      <c r="K276" s="1211"/>
      <c r="L276" s="1212"/>
      <c r="M276" s="1345"/>
      <c r="N276" s="1211"/>
      <c r="O276" s="1344"/>
      <c r="P276" s="1211"/>
      <c r="Q276" s="1212"/>
      <c r="R276" s="983"/>
      <c r="S276" s="800"/>
    </row>
    <row r="277" spans="1:19" ht="24" x14ac:dyDescent="0.25">
      <c r="A277" s="860">
        <v>6</v>
      </c>
      <c r="B277" s="213" t="s">
        <v>699</v>
      </c>
      <c r="C277" s="1210"/>
      <c r="D277" s="1211"/>
      <c r="E277" s="1211"/>
      <c r="F277" s="1211"/>
      <c r="G277" s="1212"/>
      <c r="H277" s="1210"/>
      <c r="I277" s="1211"/>
      <c r="J277" s="1211"/>
      <c r="K277" s="1211"/>
      <c r="L277" s="1212"/>
      <c r="M277" s="1210"/>
      <c r="N277" s="1211"/>
      <c r="O277" s="1211"/>
      <c r="P277" s="1211"/>
      <c r="Q277" s="1212"/>
      <c r="R277" s="983"/>
      <c r="S277" s="800"/>
    </row>
    <row r="278" spans="1:19" ht="24.75" customHeight="1" x14ac:dyDescent="0.25">
      <c r="A278" s="860">
        <v>7</v>
      </c>
      <c r="B278" s="213" t="s">
        <v>540</v>
      </c>
      <c r="C278" s="1210">
        <f>SUM(D278:G278)</f>
        <v>1330.92</v>
      </c>
      <c r="D278" s="1211">
        <v>77.42</v>
      </c>
      <c r="E278" s="1211">
        <v>1253.5</v>
      </c>
      <c r="F278" s="1211">
        <v>0</v>
      </c>
      <c r="G278" s="1212">
        <v>0</v>
      </c>
      <c r="H278" s="1210">
        <f>SUM(I278:L278)</f>
        <v>1330.92</v>
      </c>
      <c r="I278" s="1211">
        <v>77.42</v>
      </c>
      <c r="J278" s="1211">
        <v>1253.5</v>
      </c>
      <c r="K278" s="1211">
        <v>0</v>
      </c>
      <c r="L278" s="1212">
        <v>0</v>
      </c>
      <c r="M278" s="1210">
        <f>SUM(N278:Q278)</f>
        <v>1330.92</v>
      </c>
      <c r="N278" s="1211">
        <v>77.42</v>
      </c>
      <c r="O278" s="1211">
        <v>1253.5</v>
      </c>
      <c r="P278" s="1211">
        <v>0</v>
      </c>
      <c r="Q278" s="1212">
        <v>0</v>
      </c>
      <c r="R278" s="983"/>
      <c r="S278" s="800"/>
    </row>
    <row r="279" spans="1:19" ht="26.25" customHeight="1" x14ac:dyDescent="0.25">
      <c r="A279" s="860">
        <v>8</v>
      </c>
      <c r="B279" s="213" t="s">
        <v>541</v>
      </c>
      <c r="C279" s="1210">
        <f>SUM(D279:G279)</f>
        <v>0</v>
      </c>
      <c r="D279" s="1211">
        <v>0</v>
      </c>
      <c r="E279" s="1211">
        <v>0</v>
      </c>
      <c r="F279" s="1211">
        <v>0</v>
      </c>
      <c r="G279" s="1212">
        <v>0</v>
      </c>
      <c r="H279" s="1210">
        <f t="shared" si="56"/>
        <v>0</v>
      </c>
      <c r="I279" s="1211">
        <v>0</v>
      </c>
      <c r="J279" s="1211">
        <v>0</v>
      </c>
      <c r="K279" s="1211">
        <v>0</v>
      </c>
      <c r="L279" s="1212">
        <v>0</v>
      </c>
      <c r="M279" s="1210">
        <f t="shared" si="57"/>
        <v>0</v>
      </c>
      <c r="N279" s="1211">
        <v>0</v>
      </c>
      <c r="O279" s="1211">
        <v>0</v>
      </c>
      <c r="P279" s="1211">
        <v>0</v>
      </c>
      <c r="Q279" s="1212">
        <v>0</v>
      </c>
      <c r="R279" s="983"/>
      <c r="S279" s="800"/>
    </row>
    <row r="280" spans="1:19" ht="40.5" customHeight="1" x14ac:dyDescent="0.25">
      <c r="A280" s="861"/>
      <c r="B280" s="401" t="s">
        <v>542</v>
      </c>
      <c r="C280" s="1003">
        <f>SUM(D280:G280)</f>
        <v>23544.7</v>
      </c>
      <c r="D280" s="1208">
        <f>SUM(D281:D286)</f>
        <v>21883.5</v>
      </c>
      <c r="E280" s="1208">
        <f>SUM(E281:E286)</f>
        <v>1661.2</v>
      </c>
      <c r="F280" s="1208">
        <f>SUM(F281:F286)</f>
        <v>0</v>
      </c>
      <c r="G280" s="1208">
        <f>SUM(G281:G286)</f>
        <v>0</v>
      </c>
      <c r="H280" s="1003">
        <f t="shared" si="56"/>
        <v>23544.7</v>
      </c>
      <c r="I280" s="1342">
        <f>SUM(I281:I286)</f>
        <v>21883.5</v>
      </c>
      <c r="J280" s="1342">
        <f>SUM(J281:J286)</f>
        <v>1661.2</v>
      </c>
      <c r="K280" s="1342">
        <f>SUM(K281:K286)</f>
        <v>0</v>
      </c>
      <c r="L280" s="1342">
        <f>SUM(L281:L286)</f>
        <v>0</v>
      </c>
      <c r="M280" s="1003">
        <f t="shared" si="57"/>
        <v>23354.119999999995</v>
      </c>
      <c r="N280" s="1208">
        <f>SUM(N281:N286)</f>
        <v>21815.109999999997</v>
      </c>
      <c r="O280" s="1208">
        <f>SUM(O281:O286)</f>
        <v>1539.01</v>
      </c>
      <c r="P280" s="1208">
        <f>SUM(P281:P286)</f>
        <v>0</v>
      </c>
      <c r="Q280" s="1208">
        <f>SUM(Q281:Q286)</f>
        <v>0</v>
      </c>
      <c r="R280" s="340">
        <f>M280/C280*100</f>
        <v>99.190560933033737</v>
      </c>
      <c r="S280" s="800"/>
    </row>
    <row r="281" spans="1:19" ht="36" x14ac:dyDescent="0.25">
      <c r="A281" s="850" t="s">
        <v>167</v>
      </c>
      <c r="B281" s="944" t="s">
        <v>419</v>
      </c>
      <c r="C281" s="1210">
        <f t="shared" ref="C281:C286" si="58">SUM(D281:G281)</f>
        <v>21497.1</v>
      </c>
      <c r="D281" s="1211">
        <v>21497.1</v>
      </c>
      <c r="E281" s="1211">
        <v>0</v>
      </c>
      <c r="F281" s="1211">
        <v>0</v>
      </c>
      <c r="G281" s="1212">
        <v>0</v>
      </c>
      <c r="H281" s="1210">
        <f t="shared" si="56"/>
        <v>21497.1</v>
      </c>
      <c r="I281" s="1211">
        <v>21497.1</v>
      </c>
      <c r="J281" s="1211">
        <v>0</v>
      </c>
      <c r="K281" s="1211">
        <v>0</v>
      </c>
      <c r="L281" s="1212">
        <v>0</v>
      </c>
      <c r="M281" s="1210">
        <f t="shared" si="57"/>
        <v>21443.26</v>
      </c>
      <c r="N281" s="1211">
        <v>21443.26</v>
      </c>
      <c r="O281" s="1211">
        <v>0</v>
      </c>
      <c r="P281" s="1211">
        <v>0</v>
      </c>
      <c r="Q281" s="1212">
        <v>0</v>
      </c>
      <c r="R281" s="984"/>
      <c r="S281" s="800"/>
    </row>
    <row r="282" spans="1:19" ht="26.25" customHeight="1" x14ac:dyDescent="0.25">
      <c r="A282" s="850" t="s">
        <v>168</v>
      </c>
      <c r="B282" s="976" t="s">
        <v>421</v>
      </c>
      <c r="C282" s="1210">
        <f t="shared" si="58"/>
        <v>50</v>
      </c>
      <c r="D282" s="1211">
        <v>50</v>
      </c>
      <c r="E282" s="1211">
        <v>0</v>
      </c>
      <c r="F282" s="1211">
        <v>0</v>
      </c>
      <c r="G282" s="1212">
        <v>0</v>
      </c>
      <c r="H282" s="1210">
        <f t="shared" si="56"/>
        <v>50</v>
      </c>
      <c r="I282" s="1211">
        <v>50</v>
      </c>
      <c r="J282" s="1211">
        <v>0</v>
      </c>
      <c r="K282" s="1211">
        <v>0</v>
      </c>
      <c r="L282" s="1212">
        <v>0</v>
      </c>
      <c r="M282" s="1210">
        <f t="shared" si="57"/>
        <v>50</v>
      </c>
      <c r="N282" s="1211">
        <v>50</v>
      </c>
      <c r="O282" s="1211">
        <v>0</v>
      </c>
      <c r="P282" s="1211">
        <v>0</v>
      </c>
      <c r="Q282" s="1212">
        <v>0</v>
      </c>
      <c r="R282" s="984"/>
      <c r="S282" s="800"/>
    </row>
    <row r="283" spans="1:19" ht="26.25" customHeight="1" x14ac:dyDescent="0.25">
      <c r="A283" s="850">
        <v>3</v>
      </c>
      <c r="B283" s="976" t="s">
        <v>548</v>
      </c>
      <c r="C283" s="1210">
        <f t="shared" si="58"/>
        <v>332.9</v>
      </c>
      <c r="D283" s="1211">
        <v>332.9</v>
      </c>
      <c r="E283" s="1211">
        <v>0</v>
      </c>
      <c r="F283" s="1211">
        <v>0</v>
      </c>
      <c r="G283" s="1212">
        <v>0</v>
      </c>
      <c r="H283" s="1210">
        <f t="shared" si="56"/>
        <v>332.9</v>
      </c>
      <c r="I283" s="1211">
        <v>332.9</v>
      </c>
      <c r="J283" s="1211">
        <v>0</v>
      </c>
      <c r="K283" s="1211">
        <v>0</v>
      </c>
      <c r="L283" s="1212">
        <v>0</v>
      </c>
      <c r="M283" s="1210">
        <f t="shared" si="57"/>
        <v>318.35000000000002</v>
      </c>
      <c r="N283" s="1211">
        <v>318.35000000000002</v>
      </c>
      <c r="O283" s="1211">
        <v>0</v>
      </c>
      <c r="P283" s="1211">
        <v>0</v>
      </c>
      <c r="Q283" s="1212">
        <v>0</v>
      </c>
      <c r="R283" s="984"/>
      <c r="S283" s="800"/>
    </row>
    <row r="284" spans="1:19" ht="24" x14ac:dyDescent="0.25">
      <c r="A284" s="850">
        <v>4</v>
      </c>
      <c r="B284" s="976" t="s">
        <v>635</v>
      </c>
      <c r="C284" s="1210">
        <f t="shared" si="58"/>
        <v>68.7</v>
      </c>
      <c r="D284" s="1211">
        <v>3.5</v>
      </c>
      <c r="E284" s="1211">
        <v>65.2</v>
      </c>
      <c r="F284" s="1211">
        <v>0</v>
      </c>
      <c r="G284" s="1212">
        <v>0</v>
      </c>
      <c r="H284" s="1210">
        <f t="shared" si="56"/>
        <v>68.7</v>
      </c>
      <c r="I284" s="1211">
        <v>3.5</v>
      </c>
      <c r="J284" s="1211">
        <v>65.2</v>
      </c>
      <c r="K284" s="1211">
        <v>0</v>
      </c>
      <c r="L284" s="1212">
        <v>0</v>
      </c>
      <c r="M284" s="1210">
        <f t="shared" si="57"/>
        <v>68.7</v>
      </c>
      <c r="N284" s="1211">
        <v>3.5</v>
      </c>
      <c r="O284" s="1211">
        <v>65.2</v>
      </c>
      <c r="P284" s="1211">
        <v>0</v>
      </c>
      <c r="Q284" s="1212">
        <v>0</v>
      </c>
      <c r="R284" s="984"/>
      <c r="S284" s="800"/>
    </row>
    <row r="285" spans="1:19" ht="36.75" x14ac:dyDescent="0.25">
      <c r="A285" s="862" t="s">
        <v>455</v>
      </c>
      <c r="B285" s="54" t="s">
        <v>539</v>
      </c>
      <c r="C285" s="1210">
        <f t="shared" si="58"/>
        <v>1596</v>
      </c>
      <c r="D285" s="1211">
        <v>0</v>
      </c>
      <c r="E285" s="1211">
        <v>1596</v>
      </c>
      <c r="F285" s="1211">
        <v>0</v>
      </c>
      <c r="G285" s="1212">
        <v>0</v>
      </c>
      <c r="H285" s="1210">
        <f t="shared" si="56"/>
        <v>1596</v>
      </c>
      <c r="I285" s="1211">
        <v>0</v>
      </c>
      <c r="J285" s="1211">
        <v>1596</v>
      </c>
      <c r="K285" s="1211">
        <v>0</v>
      </c>
      <c r="L285" s="1212">
        <v>0</v>
      </c>
      <c r="M285" s="1217">
        <f t="shared" si="57"/>
        <v>1473.81</v>
      </c>
      <c r="N285" s="1211">
        <v>0</v>
      </c>
      <c r="O285" s="1211">
        <v>1473.81</v>
      </c>
      <c r="P285" s="1211">
        <v>0</v>
      </c>
      <c r="Q285" s="1212">
        <v>0</v>
      </c>
      <c r="R285" s="984"/>
      <c r="S285" s="800"/>
    </row>
    <row r="286" spans="1:19" ht="24" x14ac:dyDescent="0.25">
      <c r="A286" s="862" t="s">
        <v>62</v>
      </c>
      <c r="B286" s="213" t="s">
        <v>698</v>
      </c>
      <c r="C286" s="981">
        <f t="shared" si="58"/>
        <v>0</v>
      </c>
      <c r="D286" s="755">
        <v>0</v>
      </c>
      <c r="E286" s="755">
        <v>0</v>
      </c>
      <c r="F286" s="755">
        <v>0</v>
      </c>
      <c r="G286" s="859">
        <v>0</v>
      </c>
      <c r="H286" s="981">
        <f t="shared" si="56"/>
        <v>0</v>
      </c>
      <c r="I286" s="755">
        <v>0</v>
      </c>
      <c r="J286" s="755">
        <v>0</v>
      </c>
      <c r="K286" s="755">
        <v>0</v>
      </c>
      <c r="L286" s="859">
        <v>0</v>
      </c>
      <c r="M286" s="980">
        <f t="shared" si="57"/>
        <v>0</v>
      </c>
      <c r="N286" s="755">
        <v>0</v>
      </c>
      <c r="O286" s="755">
        <v>0</v>
      </c>
      <c r="P286" s="755">
        <v>0</v>
      </c>
      <c r="Q286" s="859">
        <v>0</v>
      </c>
      <c r="R286" s="984"/>
      <c r="S286" s="800"/>
    </row>
    <row r="287" spans="1:19" ht="53.25" customHeight="1" x14ac:dyDescent="0.25">
      <c r="A287" s="862"/>
      <c r="B287" s="977" t="s">
        <v>546</v>
      </c>
      <c r="C287" s="1003">
        <f t="shared" ref="C287:C295" si="59">SUM(D287:G287)</f>
        <v>15995.5</v>
      </c>
      <c r="D287" s="1208">
        <f>SUM(D288:D293)</f>
        <v>14993.8</v>
      </c>
      <c r="E287" s="1208">
        <f>SUM(E288:E293)</f>
        <v>1001.7</v>
      </c>
      <c r="F287" s="1208">
        <f>SUM(F288:F293)</f>
        <v>0</v>
      </c>
      <c r="G287" s="1209">
        <f>SUM(G288:G293)</f>
        <v>0</v>
      </c>
      <c r="H287" s="1003">
        <f t="shared" si="56"/>
        <v>15995.5</v>
      </c>
      <c r="I287" s="1208">
        <f>SUM(I288:I293)</f>
        <v>14993.8</v>
      </c>
      <c r="J287" s="1208">
        <f>SUM(J288:J293)</f>
        <v>1001.7</v>
      </c>
      <c r="K287" s="1208">
        <f>SUM(K288:K293)</f>
        <v>0</v>
      </c>
      <c r="L287" s="1209">
        <f>SUM(L288:L293)</f>
        <v>0</v>
      </c>
      <c r="M287" s="1347">
        <f>SUM(N287:Q287)</f>
        <v>15535.92</v>
      </c>
      <c r="N287" s="1208">
        <f>SUM(N288:N293)</f>
        <v>14817.95</v>
      </c>
      <c r="O287" s="1342">
        <f>SUM(O288:O293)</f>
        <v>717.97</v>
      </c>
      <c r="P287" s="1208">
        <f>SUM(P288:P293)</f>
        <v>0</v>
      </c>
      <c r="Q287" s="1209">
        <f>SUM(Q288:Q293)</f>
        <v>0</v>
      </c>
      <c r="R287" s="340">
        <f>M287/C287*100</f>
        <v>97.126816917257969</v>
      </c>
      <c r="S287" s="800"/>
    </row>
    <row r="288" spans="1:19" ht="36" x14ac:dyDescent="0.25">
      <c r="A288" s="862" t="s">
        <v>167</v>
      </c>
      <c r="B288" s="209" t="s">
        <v>547</v>
      </c>
      <c r="C288" s="1210">
        <f t="shared" si="59"/>
        <v>14592.6</v>
      </c>
      <c r="D288" s="1211">
        <v>14592.6</v>
      </c>
      <c r="E288" s="1211">
        <v>0</v>
      </c>
      <c r="F288" s="1211">
        <v>0</v>
      </c>
      <c r="G288" s="1212">
        <v>0</v>
      </c>
      <c r="H288" s="1210">
        <f t="shared" si="56"/>
        <v>14592.6</v>
      </c>
      <c r="I288" s="1211">
        <v>14592.6</v>
      </c>
      <c r="J288" s="1211">
        <v>0</v>
      </c>
      <c r="K288" s="1211">
        <v>0</v>
      </c>
      <c r="L288" s="1212">
        <v>0</v>
      </c>
      <c r="M288" s="1210">
        <f t="shared" si="57"/>
        <v>14417</v>
      </c>
      <c r="N288" s="1381">
        <v>14417</v>
      </c>
      <c r="O288" s="1211">
        <v>0</v>
      </c>
      <c r="P288" s="1211">
        <v>0</v>
      </c>
      <c r="Q288" s="1212">
        <v>0</v>
      </c>
      <c r="R288" s="984"/>
      <c r="S288" s="800"/>
    </row>
    <row r="289" spans="1:19" ht="36" x14ac:dyDescent="0.25">
      <c r="A289" s="862" t="s">
        <v>168</v>
      </c>
      <c r="B289" s="209" t="s">
        <v>421</v>
      </c>
      <c r="C289" s="1210">
        <f t="shared" si="59"/>
        <v>45</v>
      </c>
      <c r="D289" s="1211">
        <v>45</v>
      </c>
      <c r="E289" s="1211">
        <v>0</v>
      </c>
      <c r="F289" s="1211">
        <v>0</v>
      </c>
      <c r="G289" s="1212">
        <v>0</v>
      </c>
      <c r="H289" s="1210">
        <f t="shared" si="56"/>
        <v>45</v>
      </c>
      <c r="I289" s="1211">
        <v>45</v>
      </c>
      <c r="J289" s="1211">
        <v>0</v>
      </c>
      <c r="K289" s="1211">
        <v>0</v>
      </c>
      <c r="L289" s="1212">
        <v>0</v>
      </c>
      <c r="M289" s="1210">
        <f t="shared" si="57"/>
        <v>45</v>
      </c>
      <c r="N289" s="1211">
        <v>45</v>
      </c>
      <c r="O289" s="1211">
        <v>0</v>
      </c>
      <c r="P289" s="1211">
        <v>0</v>
      </c>
      <c r="Q289" s="1212">
        <v>0</v>
      </c>
      <c r="R289" s="984"/>
      <c r="S289" s="800"/>
    </row>
    <row r="290" spans="1:19" ht="36" x14ac:dyDescent="0.25">
      <c r="A290" s="862" t="s">
        <v>394</v>
      </c>
      <c r="B290" s="209" t="s">
        <v>548</v>
      </c>
      <c r="C290" s="1210">
        <f t="shared" si="59"/>
        <v>66.900000000000006</v>
      </c>
      <c r="D290" s="1211">
        <v>66.900000000000006</v>
      </c>
      <c r="E290" s="1211">
        <v>0</v>
      </c>
      <c r="F290" s="1211">
        <v>0</v>
      </c>
      <c r="G290" s="1212">
        <v>0</v>
      </c>
      <c r="H290" s="1210">
        <f t="shared" si="56"/>
        <v>66.900000000000006</v>
      </c>
      <c r="I290" s="1211">
        <v>66.900000000000006</v>
      </c>
      <c r="J290" s="1211">
        <v>0</v>
      </c>
      <c r="K290" s="1211">
        <v>0</v>
      </c>
      <c r="L290" s="1212">
        <v>0</v>
      </c>
      <c r="M290" s="1210">
        <f t="shared" si="57"/>
        <v>66.849999999999994</v>
      </c>
      <c r="N290" s="1211">
        <v>66.849999999999994</v>
      </c>
      <c r="O290" s="1211">
        <v>0</v>
      </c>
      <c r="P290" s="1211">
        <v>0</v>
      </c>
      <c r="Q290" s="1212">
        <v>0</v>
      </c>
      <c r="R290" s="984"/>
      <c r="S290" s="800"/>
    </row>
    <row r="291" spans="1:19" ht="24" x14ac:dyDescent="0.25">
      <c r="A291" s="862" t="s">
        <v>385</v>
      </c>
      <c r="B291" s="213" t="s">
        <v>538</v>
      </c>
      <c r="C291" s="1210">
        <f t="shared" si="59"/>
        <v>289.3</v>
      </c>
      <c r="D291" s="1211">
        <v>289.3</v>
      </c>
      <c r="E291" s="1065">
        <v>0</v>
      </c>
      <c r="F291" s="1065">
        <v>0</v>
      </c>
      <c r="G291" s="1180">
        <v>0</v>
      </c>
      <c r="H291" s="1210">
        <f t="shared" si="56"/>
        <v>289.3</v>
      </c>
      <c r="I291" s="1211">
        <v>289.3</v>
      </c>
      <c r="J291" s="1065">
        <v>0</v>
      </c>
      <c r="K291" s="1065">
        <v>0</v>
      </c>
      <c r="L291" s="1180">
        <v>0</v>
      </c>
      <c r="M291" s="1210">
        <f t="shared" si="57"/>
        <v>289.10000000000002</v>
      </c>
      <c r="N291" s="1211">
        <v>289.10000000000002</v>
      </c>
      <c r="O291" s="1065">
        <v>0</v>
      </c>
      <c r="P291" s="1065">
        <v>0</v>
      </c>
      <c r="Q291" s="1180">
        <v>0</v>
      </c>
      <c r="R291" s="985"/>
      <c r="S291" s="800"/>
    </row>
    <row r="292" spans="1:19" ht="36" x14ac:dyDescent="0.25">
      <c r="A292" s="862" t="s">
        <v>455</v>
      </c>
      <c r="B292" s="976" t="s">
        <v>539</v>
      </c>
      <c r="C292" s="1210">
        <f t="shared" si="59"/>
        <v>1001.7</v>
      </c>
      <c r="D292" s="1211">
        <v>0</v>
      </c>
      <c r="E292" s="1346">
        <v>1001.7</v>
      </c>
      <c r="F292" s="1065">
        <v>0</v>
      </c>
      <c r="G292" s="1180">
        <v>0</v>
      </c>
      <c r="H292" s="1210">
        <f t="shared" si="56"/>
        <v>1001.7</v>
      </c>
      <c r="I292" s="1211">
        <v>0</v>
      </c>
      <c r="J292" s="1346">
        <v>1001.7</v>
      </c>
      <c r="K292" s="1065">
        <v>0</v>
      </c>
      <c r="L292" s="1180">
        <v>0</v>
      </c>
      <c r="M292" s="1210">
        <f t="shared" si="57"/>
        <v>717.97</v>
      </c>
      <c r="N292" s="1211">
        <v>0</v>
      </c>
      <c r="O292" s="1346">
        <v>717.97</v>
      </c>
      <c r="P292" s="1065">
        <v>0</v>
      </c>
      <c r="Q292" s="1180">
        <v>0</v>
      </c>
      <c r="R292" s="985"/>
      <c r="S292" s="800"/>
    </row>
    <row r="293" spans="1:19" ht="24" x14ac:dyDescent="0.25">
      <c r="A293" s="862" t="s">
        <v>543</v>
      </c>
      <c r="B293" s="978" t="s">
        <v>549</v>
      </c>
      <c r="C293" s="1210">
        <f t="shared" si="59"/>
        <v>0</v>
      </c>
      <c r="D293" s="1211">
        <v>0</v>
      </c>
      <c r="E293" s="1065">
        <v>0</v>
      </c>
      <c r="F293" s="1065">
        <v>0</v>
      </c>
      <c r="G293" s="1180">
        <v>0</v>
      </c>
      <c r="H293" s="1210">
        <f t="shared" si="56"/>
        <v>0</v>
      </c>
      <c r="I293" s="1211">
        <v>0</v>
      </c>
      <c r="J293" s="1065">
        <v>0</v>
      </c>
      <c r="K293" s="1065">
        <v>0</v>
      </c>
      <c r="L293" s="1180">
        <v>0</v>
      </c>
      <c r="M293" s="1210">
        <f t="shared" si="57"/>
        <v>0</v>
      </c>
      <c r="N293" s="1211">
        <v>0</v>
      </c>
      <c r="O293" s="1065">
        <v>0</v>
      </c>
      <c r="P293" s="1065">
        <v>0</v>
      </c>
      <c r="Q293" s="1180">
        <v>0</v>
      </c>
      <c r="R293" s="985"/>
      <c r="S293" s="800"/>
    </row>
    <row r="294" spans="1:19" ht="24" x14ac:dyDescent="0.25">
      <c r="A294" s="862" t="s">
        <v>68</v>
      </c>
      <c r="B294" s="976" t="s">
        <v>193</v>
      </c>
      <c r="C294" s="1213">
        <f t="shared" si="59"/>
        <v>0</v>
      </c>
      <c r="D294" s="1214"/>
      <c r="E294" s="1215"/>
      <c r="F294" s="1215"/>
      <c r="G294" s="1216"/>
      <c r="H294" s="1213">
        <f t="shared" si="56"/>
        <v>0</v>
      </c>
      <c r="I294" s="1214"/>
      <c r="J294" s="1215"/>
      <c r="K294" s="1215"/>
      <c r="L294" s="1216"/>
      <c r="M294" s="1213">
        <f t="shared" si="57"/>
        <v>0</v>
      </c>
      <c r="N294" s="1214"/>
      <c r="O294" s="1215"/>
      <c r="P294" s="1215"/>
      <c r="Q294" s="1216"/>
      <c r="R294" s="985"/>
      <c r="S294" s="800"/>
    </row>
    <row r="295" spans="1:19" ht="15.75" thickBot="1" x14ac:dyDescent="0.3">
      <c r="A295" s="979"/>
      <c r="B295" s="907" t="s">
        <v>102</v>
      </c>
      <c r="C295" s="1004">
        <f t="shared" si="59"/>
        <v>70489.42</v>
      </c>
      <c r="D295" s="1175">
        <f>D263+D280+D287</f>
        <v>65248.72</v>
      </c>
      <c r="E295" s="1175">
        <f>E263+E280+E287</f>
        <v>5240.7</v>
      </c>
      <c r="F295" s="1175">
        <f>F263+F280+F287</f>
        <v>0</v>
      </c>
      <c r="G295" s="1176">
        <f>G263+G280+G287</f>
        <v>0</v>
      </c>
      <c r="H295" s="1004">
        <f t="shared" si="56"/>
        <v>70489.42</v>
      </c>
      <c r="I295" s="1175">
        <f>I263+I280+I287</f>
        <v>65248.72</v>
      </c>
      <c r="J295" s="1175">
        <f>J263+J280+J287</f>
        <v>5240.7</v>
      </c>
      <c r="K295" s="1175">
        <f>K263+K280+K287</f>
        <v>0</v>
      </c>
      <c r="L295" s="1176">
        <f>L263+L280+L287</f>
        <v>0</v>
      </c>
      <c r="M295" s="1004">
        <f t="shared" si="57"/>
        <v>69452.429999999993</v>
      </c>
      <c r="N295" s="1175">
        <f>N263+N280+N287</f>
        <v>64618.599999999991</v>
      </c>
      <c r="O295" s="1175">
        <f>O263+O280+O287</f>
        <v>4833.83</v>
      </c>
      <c r="P295" s="1175">
        <f>P263+P280+P287</f>
        <v>0</v>
      </c>
      <c r="Q295" s="1176">
        <f>Q263+Q280+Q287</f>
        <v>0</v>
      </c>
      <c r="R295" s="951">
        <f>M295/C295*100</f>
        <v>98.528871424959945</v>
      </c>
      <c r="S295" s="800"/>
    </row>
    <row r="296" spans="1:19" ht="19.5" thickBot="1" x14ac:dyDescent="0.3">
      <c r="A296" s="1873" t="s">
        <v>348</v>
      </c>
      <c r="B296" s="1874"/>
      <c r="C296" s="1874"/>
      <c r="D296" s="1874"/>
      <c r="E296" s="1874"/>
      <c r="F296" s="1874"/>
      <c r="G296" s="1874"/>
      <c r="H296" s="1874"/>
      <c r="I296" s="1874"/>
      <c r="J296" s="1874"/>
      <c r="K296" s="1874"/>
      <c r="L296" s="1874"/>
      <c r="M296" s="1874"/>
      <c r="N296" s="1874"/>
      <c r="O296" s="1874"/>
      <c r="P296" s="1874"/>
      <c r="Q296" s="1874"/>
      <c r="R296" s="1875"/>
      <c r="S296" s="1293"/>
    </row>
    <row r="297" spans="1:19" ht="24.75" x14ac:dyDescent="0.25">
      <c r="A297" s="986" t="s">
        <v>167</v>
      </c>
      <c r="B297" s="936" t="s">
        <v>461</v>
      </c>
      <c r="C297" s="1181">
        <f t="shared" ref="C297:C304" si="60">SUM(D297:G297)</f>
        <v>0</v>
      </c>
      <c r="D297" s="1182">
        <v>0</v>
      </c>
      <c r="E297" s="1182">
        <v>0</v>
      </c>
      <c r="F297" s="1182">
        <v>0</v>
      </c>
      <c r="G297" s="1183">
        <v>0</v>
      </c>
      <c r="H297" s="1181">
        <f t="shared" ref="H297:H304" si="61">SUM(I297:L297)</f>
        <v>0</v>
      </c>
      <c r="I297" s="1182">
        <v>0</v>
      </c>
      <c r="J297" s="1182">
        <v>0</v>
      </c>
      <c r="K297" s="1182">
        <v>0</v>
      </c>
      <c r="L297" s="1183">
        <v>0</v>
      </c>
      <c r="M297" s="1181">
        <f t="shared" ref="M297:M304" si="62">SUM(N297:Q297)</f>
        <v>0</v>
      </c>
      <c r="N297" s="1182">
        <v>0</v>
      </c>
      <c r="O297" s="1182">
        <v>0</v>
      </c>
      <c r="P297" s="1182">
        <v>0</v>
      </c>
      <c r="Q297" s="1183">
        <v>0</v>
      </c>
      <c r="R297" s="996"/>
      <c r="S297" s="800" t="s">
        <v>364</v>
      </c>
    </row>
    <row r="298" spans="1:19" ht="36" x14ac:dyDescent="0.25">
      <c r="A298" s="863" t="s">
        <v>168</v>
      </c>
      <c r="B298" s="987" t="s">
        <v>462</v>
      </c>
      <c r="C298" s="991">
        <f t="shared" si="60"/>
        <v>335.5</v>
      </c>
      <c r="D298" s="795">
        <f>SUM(D299:D303)</f>
        <v>335.5</v>
      </c>
      <c r="E298" s="1067">
        <f>SUM(E299:E303)</f>
        <v>0</v>
      </c>
      <c r="F298" s="1067">
        <f>SUM(F299:F303)</f>
        <v>0</v>
      </c>
      <c r="G298" s="1191">
        <f>SUM(G299:G303)</f>
        <v>0</v>
      </c>
      <c r="H298" s="991">
        <f t="shared" si="61"/>
        <v>335.5</v>
      </c>
      <c r="I298" s="795">
        <f>SUM(I299:I303)</f>
        <v>335.5</v>
      </c>
      <c r="J298" s="1067">
        <f>SUM(J299:J303)</f>
        <v>0</v>
      </c>
      <c r="K298" s="1067">
        <f>SUM(K299:K303)</f>
        <v>0</v>
      </c>
      <c r="L298" s="1191">
        <f>SUM(L299:L303)</f>
        <v>0</v>
      </c>
      <c r="M298" s="991">
        <f t="shared" si="62"/>
        <v>335.4</v>
      </c>
      <c r="N298" s="1067">
        <f>SUM(N299:N303)</f>
        <v>335.4</v>
      </c>
      <c r="O298" s="1067">
        <f>SUM(O299:O303)</f>
        <v>0</v>
      </c>
      <c r="P298" s="1067">
        <f>SUM(P299:P303)</f>
        <v>0</v>
      </c>
      <c r="Q298" s="1191">
        <f>SUM(Q299:Q303)</f>
        <v>0</v>
      </c>
      <c r="R298" s="997"/>
      <c r="S298" s="1293"/>
    </row>
    <row r="299" spans="1:19" ht="34.5" customHeight="1" x14ac:dyDescent="0.25">
      <c r="A299" s="864" t="s">
        <v>34</v>
      </c>
      <c r="B299" s="196" t="s">
        <v>349</v>
      </c>
      <c r="C299" s="992">
        <f t="shared" si="60"/>
        <v>135.5</v>
      </c>
      <c r="D299" s="794">
        <v>135.5</v>
      </c>
      <c r="E299" s="1065">
        <v>0</v>
      </c>
      <c r="F299" s="1065">
        <v>0</v>
      </c>
      <c r="G299" s="1180">
        <v>0</v>
      </c>
      <c r="H299" s="992">
        <f t="shared" si="61"/>
        <v>135.5</v>
      </c>
      <c r="I299" s="794">
        <v>135.5</v>
      </c>
      <c r="J299" s="1065">
        <v>0</v>
      </c>
      <c r="K299" s="1065">
        <v>0</v>
      </c>
      <c r="L299" s="1180">
        <v>0</v>
      </c>
      <c r="M299" s="992">
        <f t="shared" si="62"/>
        <v>135.4</v>
      </c>
      <c r="N299" s="1065">
        <v>135.4</v>
      </c>
      <c r="O299" s="1221">
        <v>0</v>
      </c>
      <c r="P299" s="1221">
        <v>0</v>
      </c>
      <c r="Q299" s="1222">
        <v>0</v>
      </c>
      <c r="R299" s="998"/>
      <c r="S299" s="800"/>
    </row>
    <row r="300" spans="1:19" ht="24" x14ac:dyDescent="0.25">
      <c r="A300" s="864" t="s">
        <v>115</v>
      </c>
      <c r="B300" s="196" t="s">
        <v>463</v>
      </c>
      <c r="C300" s="992">
        <f t="shared" si="60"/>
        <v>0</v>
      </c>
      <c r="D300" s="794">
        <v>0</v>
      </c>
      <c r="E300" s="1065">
        <v>0</v>
      </c>
      <c r="F300" s="1065">
        <v>0</v>
      </c>
      <c r="G300" s="1180">
        <v>0</v>
      </c>
      <c r="H300" s="992">
        <f t="shared" si="61"/>
        <v>0</v>
      </c>
      <c r="I300" s="794">
        <v>0</v>
      </c>
      <c r="J300" s="1065">
        <v>0</v>
      </c>
      <c r="K300" s="1065">
        <v>0</v>
      </c>
      <c r="L300" s="1180">
        <v>0</v>
      </c>
      <c r="M300" s="992">
        <f t="shared" si="62"/>
        <v>0</v>
      </c>
      <c r="N300" s="1065">
        <v>0</v>
      </c>
      <c r="O300" s="1065">
        <v>0</v>
      </c>
      <c r="P300" s="1065">
        <v>0</v>
      </c>
      <c r="Q300" s="1180">
        <v>0</v>
      </c>
      <c r="R300" s="997"/>
      <c r="S300" s="800"/>
    </row>
    <row r="301" spans="1:19" ht="48" x14ac:dyDescent="0.25">
      <c r="A301" s="865" t="s">
        <v>116</v>
      </c>
      <c r="B301" s="196" t="s">
        <v>464</v>
      </c>
      <c r="C301" s="992">
        <f t="shared" si="60"/>
        <v>0</v>
      </c>
      <c r="D301" s="794">
        <v>0</v>
      </c>
      <c r="E301" s="1065">
        <v>0</v>
      </c>
      <c r="F301" s="1065">
        <v>0</v>
      </c>
      <c r="G301" s="1180">
        <v>0</v>
      </c>
      <c r="H301" s="992">
        <f t="shared" si="61"/>
        <v>0</v>
      </c>
      <c r="I301" s="794">
        <v>0</v>
      </c>
      <c r="J301" s="1065">
        <v>0</v>
      </c>
      <c r="K301" s="1065">
        <v>0</v>
      </c>
      <c r="L301" s="1180">
        <v>0</v>
      </c>
      <c r="M301" s="992">
        <f t="shared" si="62"/>
        <v>0</v>
      </c>
      <c r="N301" s="1065">
        <v>0</v>
      </c>
      <c r="O301" s="1065">
        <v>0</v>
      </c>
      <c r="P301" s="1065">
        <v>0</v>
      </c>
      <c r="Q301" s="1180">
        <v>0</v>
      </c>
      <c r="R301" s="997"/>
      <c r="S301" s="800"/>
    </row>
    <row r="302" spans="1:19" x14ac:dyDescent="0.25">
      <c r="A302" s="864" t="s">
        <v>117</v>
      </c>
      <c r="B302" s="988" t="s">
        <v>697</v>
      </c>
      <c r="C302" s="992">
        <f t="shared" si="60"/>
        <v>50</v>
      </c>
      <c r="D302" s="794">
        <v>50</v>
      </c>
      <c r="E302" s="1065">
        <v>0</v>
      </c>
      <c r="F302" s="1065">
        <v>0</v>
      </c>
      <c r="G302" s="1180">
        <v>0</v>
      </c>
      <c r="H302" s="992">
        <f t="shared" si="61"/>
        <v>50</v>
      </c>
      <c r="I302" s="794">
        <v>50</v>
      </c>
      <c r="J302" s="1065">
        <v>0</v>
      </c>
      <c r="K302" s="1065">
        <v>0</v>
      </c>
      <c r="L302" s="1180">
        <v>0</v>
      </c>
      <c r="M302" s="992">
        <f t="shared" si="62"/>
        <v>50</v>
      </c>
      <c r="N302" s="1065">
        <v>50</v>
      </c>
      <c r="O302" s="1065">
        <v>0</v>
      </c>
      <c r="P302" s="1065">
        <v>0</v>
      </c>
      <c r="Q302" s="1180">
        <v>0</v>
      </c>
      <c r="R302" s="997"/>
      <c r="S302" s="800"/>
    </row>
    <row r="303" spans="1:19" ht="38.25" x14ac:dyDescent="0.25">
      <c r="A303" s="864" t="s">
        <v>119</v>
      </c>
      <c r="B303" s="988" t="s">
        <v>465</v>
      </c>
      <c r="C303" s="992">
        <f t="shared" si="60"/>
        <v>150</v>
      </c>
      <c r="D303" s="1065">
        <v>150</v>
      </c>
      <c r="E303" s="1065">
        <v>0</v>
      </c>
      <c r="F303" s="1065">
        <v>0</v>
      </c>
      <c r="G303" s="1180">
        <v>0</v>
      </c>
      <c r="H303" s="992">
        <f t="shared" si="61"/>
        <v>150</v>
      </c>
      <c r="I303" s="1065">
        <v>150</v>
      </c>
      <c r="J303" s="1065">
        <v>0</v>
      </c>
      <c r="K303" s="1065">
        <v>0</v>
      </c>
      <c r="L303" s="1180">
        <v>0</v>
      </c>
      <c r="M303" s="992">
        <f t="shared" si="62"/>
        <v>150</v>
      </c>
      <c r="N303" s="1065">
        <v>150</v>
      </c>
      <c r="O303" s="1065">
        <v>0</v>
      </c>
      <c r="P303" s="1065">
        <v>0</v>
      </c>
      <c r="Q303" s="1180">
        <v>0</v>
      </c>
      <c r="R303" s="881"/>
      <c r="S303" s="800"/>
    </row>
    <row r="304" spans="1:19" ht="26.25" customHeight="1" thickBot="1" x14ac:dyDescent="0.3">
      <c r="A304" s="989"/>
      <c r="B304" s="990" t="s">
        <v>102</v>
      </c>
      <c r="C304" s="993">
        <f t="shared" si="60"/>
        <v>335.5</v>
      </c>
      <c r="D304" s="994">
        <f>D297+D298</f>
        <v>335.5</v>
      </c>
      <c r="E304" s="994">
        <f>E297+E298</f>
        <v>0</v>
      </c>
      <c r="F304" s="994">
        <f>F297+F298</f>
        <v>0</v>
      </c>
      <c r="G304" s="995">
        <f>G297+G298</f>
        <v>0</v>
      </c>
      <c r="H304" s="993">
        <f t="shared" si="61"/>
        <v>335.5</v>
      </c>
      <c r="I304" s="994">
        <f>I297+I298</f>
        <v>335.5</v>
      </c>
      <c r="J304" s="994">
        <f>J297+J298</f>
        <v>0</v>
      </c>
      <c r="K304" s="994">
        <f>K297+K298</f>
        <v>0</v>
      </c>
      <c r="L304" s="995">
        <f>L297+L298</f>
        <v>0</v>
      </c>
      <c r="M304" s="993">
        <f t="shared" si="62"/>
        <v>335.4</v>
      </c>
      <c r="N304" s="994">
        <f>N297+N298</f>
        <v>335.4</v>
      </c>
      <c r="O304" s="994">
        <f>O297+O298</f>
        <v>0</v>
      </c>
      <c r="P304" s="994">
        <f>P297+P298</f>
        <v>0</v>
      </c>
      <c r="Q304" s="995">
        <f>Q297+Q298</f>
        <v>0</v>
      </c>
      <c r="R304" s="951">
        <f>M304/C304*100</f>
        <v>99.970193740685545</v>
      </c>
      <c r="S304" s="800"/>
    </row>
    <row r="305" spans="1:19" ht="30.75" customHeight="1" thickBot="1" x14ac:dyDescent="0.3">
      <c r="A305" s="1873" t="s">
        <v>449</v>
      </c>
      <c r="B305" s="1874"/>
      <c r="C305" s="1874"/>
      <c r="D305" s="1874"/>
      <c r="E305" s="1874"/>
      <c r="F305" s="1874"/>
      <c r="G305" s="1874"/>
      <c r="H305" s="1874"/>
      <c r="I305" s="1874"/>
      <c r="J305" s="1874"/>
      <c r="K305" s="1874"/>
      <c r="L305" s="1874"/>
      <c r="M305" s="1874"/>
      <c r="N305" s="1874"/>
      <c r="O305" s="1874"/>
      <c r="P305" s="1874"/>
      <c r="Q305" s="1874"/>
      <c r="R305" s="1875"/>
      <c r="S305" s="1293" t="s">
        <v>364</v>
      </c>
    </row>
    <row r="306" spans="1:19" ht="60" x14ac:dyDescent="0.25">
      <c r="A306" s="999"/>
      <c r="B306" s="1000" t="s">
        <v>247</v>
      </c>
      <c r="C306" s="1001">
        <f t="shared" ref="C306:C315" si="63">D306+E306</f>
        <v>1960.9</v>
      </c>
      <c r="D306" s="1085">
        <f>D308+D309+D310</f>
        <v>1960.9</v>
      </c>
      <c r="E306" s="1085">
        <f>E308+E309+E310</f>
        <v>0</v>
      </c>
      <c r="F306" s="1085">
        <f>F308+F309+F310</f>
        <v>0</v>
      </c>
      <c r="G306" s="1197">
        <f>G308+G309+G310</f>
        <v>0</v>
      </c>
      <c r="H306" s="1001">
        <f t="shared" ref="H306:H315" si="64">I306+J306</f>
        <v>1960.9</v>
      </c>
      <c r="I306" s="1085">
        <f>I308+I309+I310</f>
        <v>1960.9</v>
      </c>
      <c r="J306" s="1085">
        <f>J308+J309+J310</f>
        <v>0</v>
      </c>
      <c r="K306" s="1085">
        <f>K308+K309+K310</f>
        <v>0</v>
      </c>
      <c r="L306" s="1197">
        <f>L308+L309+L310</f>
        <v>0</v>
      </c>
      <c r="M306" s="1001">
        <f t="shared" ref="M306:M315" si="65">N306+O306</f>
        <v>1960.6</v>
      </c>
      <c r="N306" s="1085">
        <f>N308+N309+N310</f>
        <v>1960.6</v>
      </c>
      <c r="O306" s="1085">
        <f>O308+O309+O310</f>
        <v>0</v>
      </c>
      <c r="P306" s="1085">
        <f>P308+P309+P310</f>
        <v>0</v>
      </c>
      <c r="Q306" s="1197">
        <f>Q308+Q309+Q310</f>
        <v>0</v>
      </c>
      <c r="R306" s="1005">
        <f>N306/D306*100</f>
        <v>99.984700902646736</v>
      </c>
      <c r="S306" s="800"/>
    </row>
    <row r="307" spans="1:19" ht="24" x14ac:dyDescent="0.25">
      <c r="A307" s="866">
        <v>1</v>
      </c>
      <c r="B307" s="901" t="s">
        <v>432</v>
      </c>
      <c r="C307" s="1002">
        <f>SUM(D307:G307)</f>
        <v>1960.9</v>
      </c>
      <c r="D307" s="1124">
        <f>SUM(D308:D310)</f>
        <v>1960.9</v>
      </c>
      <c r="E307" s="1124">
        <f>SUM(E308:E310)</f>
        <v>0</v>
      </c>
      <c r="F307" s="1124">
        <f>SUM(F308:F310)</f>
        <v>0</v>
      </c>
      <c r="G307" s="1223">
        <f>SUM(G308:G310)</f>
        <v>0</v>
      </c>
      <c r="H307" s="1002">
        <f>SUM(I307:L307)</f>
        <v>1960.9</v>
      </c>
      <c r="I307" s="1124">
        <f>SUM(I308:I310)</f>
        <v>1960.9</v>
      </c>
      <c r="J307" s="1124">
        <f>SUM(J308:J310)</f>
        <v>0</v>
      </c>
      <c r="K307" s="1124">
        <f>SUM(K308:K310)</f>
        <v>0</v>
      </c>
      <c r="L307" s="1223">
        <f>SUM(L308:L310)</f>
        <v>0</v>
      </c>
      <c r="M307" s="1002">
        <f>SUM(N307:Q307)</f>
        <v>1960.6</v>
      </c>
      <c r="N307" s="1124">
        <f>SUM(N308:N310)</f>
        <v>1960.6</v>
      </c>
      <c r="O307" s="1124">
        <f>SUM(O308:O310)</f>
        <v>0</v>
      </c>
      <c r="P307" s="1124">
        <f>SUM(P308:P310)</f>
        <v>0</v>
      </c>
      <c r="Q307" s="1223">
        <f>SUM(Q308:Q310)</f>
        <v>0</v>
      </c>
      <c r="R307" s="335"/>
      <c r="S307" s="800"/>
    </row>
    <row r="308" spans="1:19" x14ac:dyDescent="0.25">
      <c r="A308" s="867" t="s">
        <v>26</v>
      </c>
      <c r="B308" s="194" t="s">
        <v>248</v>
      </c>
      <c r="C308" s="992">
        <f t="shared" si="63"/>
        <v>1220.3</v>
      </c>
      <c r="D308" s="1188">
        <v>1220.3</v>
      </c>
      <c r="E308" s="1065">
        <v>0</v>
      </c>
      <c r="F308" s="1065">
        <v>0</v>
      </c>
      <c r="G308" s="1180">
        <v>0</v>
      </c>
      <c r="H308" s="992">
        <f t="shared" si="64"/>
        <v>1220.3</v>
      </c>
      <c r="I308" s="1188">
        <v>1220.3</v>
      </c>
      <c r="J308" s="1065">
        <v>0</v>
      </c>
      <c r="K308" s="1065">
        <v>0</v>
      </c>
      <c r="L308" s="1180">
        <v>0</v>
      </c>
      <c r="M308" s="992">
        <f t="shared" si="65"/>
        <v>1220.2</v>
      </c>
      <c r="N308" s="1188">
        <v>1220.2</v>
      </c>
      <c r="O308" s="1065">
        <v>0</v>
      </c>
      <c r="P308" s="1065">
        <v>0</v>
      </c>
      <c r="Q308" s="1180">
        <v>0</v>
      </c>
      <c r="R308" s="1006"/>
      <c r="S308" s="800"/>
    </row>
    <row r="309" spans="1:19" ht="24" x14ac:dyDescent="0.25">
      <c r="A309" s="868" t="s">
        <v>27</v>
      </c>
      <c r="B309" s="195" t="s">
        <v>249</v>
      </c>
      <c r="C309" s="992">
        <f t="shared" si="63"/>
        <v>0</v>
      </c>
      <c r="D309" s="1188">
        <v>0</v>
      </c>
      <c r="E309" s="1065">
        <v>0</v>
      </c>
      <c r="F309" s="1065">
        <v>0</v>
      </c>
      <c r="G309" s="1180">
        <v>0</v>
      </c>
      <c r="H309" s="992">
        <f t="shared" si="64"/>
        <v>0</v>
      </c>
      <c r="I309" s="1188">
        <v>0</v>
      </c>
      <c r="J309" s="1065">
        <v>0</v>
      </c>
      <c r="K309" s="1065">
        <v>0</v>
      </c>
      <c r="L309" s="1180">
        <v>0</v>
      </c>
      <c r="M309" s="992">
        <f t="shared" si="65"/>
        <v>0</v>
      </c>
      <c r="N309" s="1188">
        <v>0</v>
      </c>
      <c r="O309" s="1065">
        <v>0</v>
      </c>
      <c r="P309" s="1065">
        <v>0</v>
      </c>
      <c r="Q309" s="1180">
        <v>0</v>
      </c>
      <c r="R309" s="1006"/>
      <c r="S309" s="800"/>
    </row>
    <row r="310" spans="1:19" ht="24" x14ac:dyDescent="0.25">
      <c r="A310" s="869" t="s">
        <v>28</v>
      </c>
      <c r="B310" s="196" t="s">
        <v>250</v>
      </c>
      <c r="C310" s="992">
        <f t="shared" si="63"/>
        <v>740.6</v>
      </c>
      <c r="D310" s="1188">
        <v>740.6</v>
      </c>
      <c r="E310" s="1065">
        <v>0</v>
      </c>
      <c r="F310" s="1065">
        <v>0</v>
      </c>
      <c r="G310" s="1180">
        <v>0</v>
      </c>
      <c r="H310" s="992">
        <f t="shared" si="64"/>
        <v>740.6</v>
      </c>
      <c r="I310" s="1188">
        <v>740.6</v>
      </c>
      <c r="J310" s="1065">
        <v>0</v>
      </c>
      <c r="K310" s="1065">
        <v>0</v>
      </c>
      <c r="L310" s="1180">
        <v>0</v>
      </c>
      <c r="M310" s="992">
        <f t="shared" si="65"/>
        <v>740.4</v>
      </c>
      <c r="N310" s="1188">
        <v>740.4</v>
      </c>
      <c r="O310" s="1065">
        <v>0</v>
      </c>
      <c r="P310" s="1065">
        <v>0</v>
      </c>
      <c r="Q310" s="1180">
        <v>0</v>
      </c>
      <c r="R310" s="1006"/>
      <c r="S310" s="800"/>
    </row>
    <row r="311" spans="1:19" ht="48" x14ac:dyDescent="0.25">
      <c r="A311" s="870"/>
      <c r="B311" s="468" t="s">
        <v>251</v>
      </c>
      <c r="C311" s="1003">
        <f>SUM(D311:G311)</f>
        <v>2444.6999999999998</v>
      </c>
      <c r="D311" s="1124">
        <f>D312+D319</f>
        <v>2444.6999999999998</v>
      </c>
      <c r="E311" s="1208">
        <f>E312+E319</f>
        <v>0</v>
      </c>
      <c r="F311" s="1208">
        <f>F312+F319</f>
        <v>0</v>
      </c>
      <c r="G311" s="1209">
        <f>G312+G319</f>
        <v>0</v>
      </c>
      <c r="H311" s="1003">
        <f>SUM(I311:L311)</f>
        <v>2444.6999999999998</v>
      </c>
      <c r="I311" s="1124">
        <f>I312+I319</f>
        <v>2444.6999999999998</v>
      </c>
      <c r="J311" s="1208">
        <f>J312+J319</f>
        <v>0</v>
      </c>
      <c r="K311" s="1208">
        <f>K312+K319</f>
        <v>0</v>
      </c>
      <c r="L311" s="1209">
        <f>L312+L319</f>
        <v>0</v>
      </c>
      <c r="M311" s="1003">
        <f>SUM(N311:Q311)</f>
        <v>1738.3999999999999</v>
      </c>
      <c r="N311" s="1124">
        <f>N312+N319</f>
        <v>1738.3999999999999</v>
      </c>
      <c r="O311" s="1208">
        <f>O312+O319</f>
        <v>0</v>
      </c>
      <c r="P311" s="1208">
        <f>P312+P319</f>
        <v>0</v>
      </c>
      <c r="Q311" s="1209">
        <f>Q312+Q319</f>
        <v>0</v>
      </c>
      <c r="R311" s="1007">
        <f>N311/D311*100</f>
        <v>71.108929521004626</v>
      </c>
      <c r="S311" s="800"/>
    </row>
    <row r="312" spans="1:19" x14ac:dyDescent="0.25">
      <c r="A312" s="870">
        <v>1</v>
      </c>
      <c r="B312" s="468" t="s">
        <v>433</v>
      </c>
      <c r="C312" s="1003">
        <f>SUM(D312:G312)</f>
        <v>530.20000000000005</v>
      </c>
      <c r="D312" s="1124">
        <f>SUM(D313+D314+D317+D318)</f>
        <v>530.20000000000005</v>
      </c>
      <c r="E312" s="1208">
        <f>SUM(E313+E314+E317+E318)</f>
        <v>0</v>
      </c>
      <c r="F312" s="1208">
        <f>SUM(F313+F314+F317+F318)</f>
        <v>0</v>
      </c>
      <c r="G312" s="1209">
        <f>SUM(G313+G314+G317+G318)</f>
        <v>0</v>
      </c>
      <c r="H312" s="1003">
        <f>SUM(I312:L312)</f>
        <v>530.20000000000005</v>
      </c>
      <c r="I312" s="1124">
        <f>SUM(I313+I314+I317+I318)</f>
        <v>530.20000000000005</v>
      </c>
      <c r="J312" s="1208">
        <f>SUM(J313+J314+J317+J318)</f>
        <v>0</v>
      </c>
      <c r="K312" s="1208">
        <f>SUM(K313+K314+K317+K318)</f>
        <v>0</v>
      </c>
      <c r="L312" s="1209">
        <f>SUM(L313+L314+L317+L318)</f>
        <v>0</v>
      </c>
      <c r="M312" s="1003">
        <f>SUM(N312:Q312)</f>
        <v>527.79999999999995</v>
      </c>
      <c r="N312" s="1124">
        <f>SUM(N313+N314+N317+N318)</f>
        <v>527.79999999999995</v>
      </c>
      <c r="O312" s="1208">
        <f>SUM(O313+O314+O317+O318)</f>
        <v>0</v>
      </c>
      <c r="P312" s="1208">
        <f>SUM(P313+P314+P317+P318)</f>
        <v>0</v>
      </c>
      <c r="Q312" s="1209">
        <f>SUM(Q313+Q314+Q317+Q318)</f>
        <v>0</v>
      </c>
      <c r="R312" s="1007"/>
      <c r="S312" s="800"/>
    </row>
    <row r="313" spans="1:19" x14ac:dyDescent="0.25">
      <c r="A313" s="868" t="s">
        <v>26</v>
      </c>
      <c r="B313" s="195" t="s">
        <v>214</v>
      </c>
      <c r="C313" s="992">
        <f t="shared" si="63"/>
        <v>39</v>
      </c>
      <c r="D313" s="1188">
        <v>39</v>
      </c>
      <c r="E313" s="1065">
        <v>0</v>
      </c>
      <c r="F313" s="1065">
        <v>0</v>
      </c>
      <c r="G313" s="1180">
        <v>0</v>
      </c>
      <c r="H313" s="992">
        <f t="shared" si="64"/>
        <v>39</v>
      </c>
      <c r="I313" s="1188">
        <v>39</v>
      </c>
      <c r="J313" s="1065">
        <v>0</v>
      </c>
      <c r="K313" s="1065">
        <v>0</v>
      </c>
      <c r="L313" s="1180">
        <v>0</v>
      </c>
      <c r="M313" s="992">
        <f t="shared" si="65"/>
        <v>38.1</v>
      </c>
      <c r="N313" s="1188">
        <v>38.1</v>
      </c>
      <c r="O313" s="1065">
        <v>0</v>
      </c>
      <c r="P313" s="1065">
        <v>0</v>
      </c>
      <c r="Q313" s="1180">
        <v>0</v>
      </c>
      <c r="R313" s="1006"/>
      <c r="S313" s="800"/>
    </row>
    <row r="314" spans="1:19" ht="36" x14ac:dyDescent="0.25">
      <c r="A314" s="867" t="s">
        <v>27</v>
      </c>
      <c r="B314" s="195" t="s">
        <v>434</v>
      </c>
      <c r="C314" s="992">
        <f>SUM(D314:G314)</f>
        <v>491.2</v>
      </c>
      <c r="D314" s="1188">
        <f>SUM(D315:D316)</f>
        <v>491.2</v>
      </c>
      <c r="E314" s="1065">
        <f>SUM(E315:E316)</f>
        <v>0</v>
      </c>
      <c r="F314" s="1065">
        <f>SUM(F315:F316)</f>
        <v>0</v>
      </c>
      <c r="G314" s="1180">
        <f>SUM(G315:G316)</f>
        <v>0</v>
      </c>
      <c r="H314" s="992">
        <f>SUM(I314:L314)</f>
        <v>491.2</v>
      </c>
      <c r="I314" s="1188">
        <f>SUM(I315:I316)</f>
        <v>491.2</v>
      </c>
      <c r="J314" s="1065">
        <f>SUM(J315:J316)</f>
        <v>0</v>
      </c>
      <c r="K314" s="1065">
        <f>SUM(K315:K316)</f>
        <v>0</v>
      </c>
      <c r="L314" s="1180">
        <f>SUM(L315:L316)</f>
        <v>0</v>
      </c>
      <c r="M314" s="992">
        <f>SUM(N314:Q314)</f>
        <v>489.7</v>
      </c>
      <c r="N314" s="1065">
        <f>SUM(N315:N316)</f>
        <v>489.7</v>
      </c>
      <c r="O314" s="1065">
        <f>SUM(O315:O316)</f>
        <v>0</v>
      </c>
      <c r="P314" s="1065">
        <f>SUM(P315:P316)</f>
        <v>0</v>
      </c>
      <c r="Q314" s="1180">
        <f>SUM(Q315:Q316)</f>
        <v>0</v>
      </c>
      <c r="R314" s="1006"/>
      <c r="S314" s="800"/>
    </row>
    <row r="315" spans="1:19" ht="24" x14ac:dyDescent="0.25">
      <c r="A315" s="869" t="s">
        <v>435</v>
      </c>
      <c r="B315" s="196" t="s">
        <v>255</v>
      </c>
      <c r="C315" s="992">
        <f t="shared" si="63"/>
        <v>491.2</v>
      </c>
      <c r="D315" s="1065">
        <v>491.2</v>
      </c>
      <c r="E315" s="1188">
        <v>0</v>
      </c>
      <c r="F315" s="1065">
        <v>0</v>
      </c>
      <c r="G315" s="1180">
        <v>0</v>
      </c>
      <c r="H315" s="992">
        <f t="shared" si="64"/>
        <v>491.2</v>
      </c>
      <c r="I315" s="1065">
        <v>491.2</v>
      </c>
      <c r="J315" s="1188">
        <v>0</v>
      </c>
      <c r="K315" s="1065">
        <v>0</v>
      </c>
      <c r="L315" s="1180">
        <v>0</v>
      </c>
      <c r="M315" s="992">
        <f t="shared" si="65"/>
        <v>489.7</v>
      </c>
      <c r="N315" s="1065">
        <v>489.7</v>
      </c>
      <c r="O315" s="1188">
        <v>0</v>
      </c>
      <c r="P315" s="1065">
        <v>0</v>
      </c>
      <c r="Q315" s="1180">
        <v>0</v>
      </c>
      <c r="R315" s="1006"/>
      <c r="S315" s="800"/>
    </row>
    <row r="316" spans="1:19" ht="48" x14ac:dyDescent="0.25">
      <c r="A316" s="869" t="s">
        <v>436</v>
      </c>
      <c r="B316" s="196" t="s">
        <v>256</v>
      </c>
      <c r="C316" s="992">
        <f>D316+E316</f>
        <v>0</v>
      </c>
      <c r="D316" s="1065">
        <v>0</v>
      </c>
      <c r="E316" s="1188">
        <v>0</v>
      </c>
      <c r="F316" s="1065">
        <v>0</v>
      </c>
      <c r="G316" s="1180">
        <v>0</v>
      </c>
      <c r="H316" s="992">
        <f>I316+J316</f>
        <v>0</v>
      </c>
      <c r="I316" s="1065">
        <v>0</v>
      </c>
      <c r="J316" s="1188">
        <v>0</v>
      </c>
      <c r="K316" s="1065">
        <v>0</v>
      </c>
      <c r="L316" s="1180">
        <v>0</v>
      </c>
      <c r="M316" s="992">
        <f>N316+O316</f>
        <v>0</v>
      </c>
      <c r="N316" s="1065">
        <v>0</v>
      </c>
      <c r="O316" s="1188">
        <v>0</v>
      </c>
      <c r="P316" s="1065">
        <v>0</v>
      </c>
      <c r="Q316" s="1180">
        <v>0</v>
      </c>
      <c r="R316" s="1006"/>
      <c r="S316" s="800"/>
    </row>
    <row r="317" spans="1:19" ht="24" x14ac:dyDescent="0.25">
      <c r="A317" s="869" t="s">
        <v>28</v>
      </c>
      <c r="B317" s="196" t="s">
        <v>252</v>
      </c>
      <c r="C317" s="992">
        <f>SUM(D317:G317)</f>
        <v>0</v>
      </c>
      <c r="D317" s="1188">
        <v>0</v>
      </c>
      <c r="E317" s="1065">
        <v>0</v>
      </c>
      <c r="F317" s="1065">
        <v>0</v>
      </c>
      <c r="G317" s="1180">
        <v>0</v>
      </c>
      <c r="H317" s="992">
        <f>SUM(I317:L317)</f>
        <v>0</v>
      </c>
      <c r="I317" s="1188">
        <v>0</v>
      </c>
      <c r="J317" s="1065">
        <f>SUM(J318)</f>
        <v>0</v>
      </c>
      <c r="K317" s="1065">
        <f>SUM(K318)</f>
        <v>0</v>
      </c>
      <c r="L317" s="1180">
        <f>SUM(L318)</f>
        <v>0</v>
      </c>
      <c r="M317" s="992">
        <f>SUM(N317:Q317)</f>
        <v>0</v>
      </c>
      <c r="N317" s="1188">
        <f>SUM(N318)</f>
        <v>0</v>
      </c>
      <c r="O317" s="1065">
        <f>SUM(O318)</f>
        <v>0</v>
      </c>
      <c r="P317" s="1065">
        <f>SUM(P318)</f>
        <v>0</v>
      </c>
      <c r="Q317" s="1180">
        <f>SUM(Q318)</f>
        <v>0</v>
      </c>
      <c r="R317" s="1006"/>
      <c r="S317" s="800"/>
    </row>
    <row r="318" spans="1:19" ht="24" x14ac:dyDescent="0.25">
      <c r="A318" s="869" t="s">
        <v>29</v>
      </c>
      <c r="B318" s="196" t="s">
        <v>439</v>
      </c>
      <c r="C318" s="992">
        <f>SUM(D318:G318)</f>
        <v>0</v>
      </c>
      <c r="D318" s="1188">
        <v>0</v>
      </c>
      <c r="E318" s="1065">
        <v>0</v>
      </c>
      <c r="F318" s="1065">
        <v>0</v>
      </c>
      <c r="G318" s="1180">
        <v>0</v>
      </c>
      <c r="H318" s="992">
        <f>SUM(I318:L318)</f>
        <v>0</v>
      </c>
      <c r="I318" s="1188">
        <v>0</v>
      </c>
      <c r="J318" s="1065">
        <v>0</v>
      </c>
      <c r="K318" s="1065">
        <v>0</v>
      </c>
      <c r="L318" s="1180">
        <v>0</v>
      </c>
      <c r="M318" s="992">
        <f>SUM(N318:Q318)</f>
        <v>0</v>
      </c>
      <c r="N318" s="1188">
        <v>0</v>
      </c>
      <c r="O318" s="1065">
        <v>0</v>
      </c>
      <c r="P318" s="1065">
        <v>0</v>
      </c>
      <c r="Q318" s="1180">
        <v>0</v>
      </c>
      <c r="R318" s="1006"/>
      <c r="S318" s="800"/>
    </row>
    <row r="319" spans="1:19" ht="24" x14ac:dyDescent="0.25">
      <c r="A319" s="848">
        <v>2</v>
      </c>
      <c r="B319" s="987" t="s">
        <v>437</v>
      </c>
      <c r="C319" s="992">
        <f>SUM(D319:G319)</f>
        <v>1914.5</v>
      </c>
      <c r="D319" s="1188">
        <f>SUM(D320)</f>
        <v>1914.5</v>
      </c>
      <c r="E319" s="1382"/>
      <c r="F319" s="1065">
        <f>SUM(F320)</f>
        <v>0</v>
      </c>
      <c r="G319" s="1180">
        <f>SUM(G320)</f>
        <v>0</v>
      </c>
      <c r="H319" s="992">
        <f>SUM(I319:L319)</f>
        <v>1914.5</v>
      </c>
      <c r="I319" s="1188">
        <f>SUM(I320)</f>
        <v>1914.5</v>
      </c>
      <c r="J319" s="1382"/>
      <c r="K319" s="1065">
        <f>SUM(K320)</f>
        <v>0</v>
      </c>
      <c r="L319" s="1180">
        <f>SUM(L320)</f>
        <v>0</v>
      </c>
      <c r="M319" s="992">
        <f>SUM(N319:Q319)</f>
        <v>1210.5999999999999</v>
      </c>
      <c r="N319" s="1188">
        <f>SUM(N320)</f>
        <v>1210.5999999999999</v>
      </c>
      <c r="O319" s="1065">
        <f>SUM(O320)</f>
        <v>0</v>
      </c>
      <c r="P319" s="1065">
        <f>SUM(P320)</f>
        <v>0</v>
      </c>
      <c r="Q319" s="1180">
        <f>SUM(Q320)</f>
        <v>0</v>
      </c>
      <c r="R319" s="1008"/>
      <c r="S319" s="800"/>
    </row>
    <row r="320" spans="1:19" ht="24" x14ac:dyDescent="0.25">
      <c r="A320" s="847" t="s">
        <v>34</v>
      </c>
      <c r="B320" s="196" t="s">
        <v>438</v>
      </c>
      <c r="C320" s="992">
        <f>SUM(D320:G320)</f>
        <v>1914.5</v>
      </c>
      <c r="D320" s="1188">
        <v>1914.5</v>
      </c>
      <c r="E320" s="1382"/>
      <c r="F320" s="1065">
        <v>0</v>
      </c>
      <c r="G320" s="1180">
        <v>0</v>
      </c>
      <c r="H320" s="992">
        <f>SUM(I320:L320)</f>
        <v>1914.5</v>
      </c>
      <c r="I320" s="1188">
        <v>1914.5</v>
      </c>
      <c r="J320" s="1382"/>
      <c r="K320" s="1065">
        <v>0</v>
      </c>
      <c r="L320" s="1180">
        <v>0</v>
      </c>
      <c r="M320" s="992">
        <f>SUM(N320:Q320)</f>
        <v>1210.5999999999999</v>
      </c>
      <c r="N320" s="1188">
        <v>1210.5999999999999</v>
      </c>
      <c r="O320" s="1065">
        <v>0</v>
      </c>
      <c r="P320" s="1065">
        <v>0</v>
      </c>
      <c r="Q320" s="1180">
        <v>0</v>
      </c>
      <c r="R320" s="1006"/>
      <c r="S320" s="800"/>
    </row>
    <row r="321" spans="1:19" ht="25.5" customHeight="1" thickBot="1" x14ac:dyDescent="0.3">
      <c r="A321" s="921"/>
      <c r="B321" s="907" t="s">
        <v>131</v>
      </c>
      <c r="C321" s="1004">
        <f>SUM(D321:G321)</f>
        <v>4405.6000000000004</v>
      </c>
      <c r="D321" s="1175">
        <f>D306+D311</f>
        <v>4405.6000000000004</v>
      </c>
      <c r="E321" s="1175">
        <f>E306+E311</f>
        <v>0</v>
      </c>
      <c r="F321" s="1175">
        <f>F306+F311</f>
        <v>0</v>
      </c>
      <c r="G321" s="1176">
        <f>G306+G311</f>
        <v>0</v>
      </c>
      <c r="H321" s="1004">
        <f>SUM(I321:L321)</f>
        <v>4405.6000000000004</v>
      </c>
      <c r="I321" s="1175">
        <f>I306+I311</f>
        <v>4405.6000000000004</v>
      </c>
      <c r="J321" s="1175">
        <f>J306+J311</f>
        <v>0</v>
      </c>
      <c r="K321" s="1175">
        <f>K306+K311</f>
        <v>0</v>
      </c>
      <c r="L321" s="1176">
        <f>L306+L311</f>
        <v>0</v>
      </c>
      <c r="M321" s="1004">
        <f>SUM(N321:Q321)</f>
        <v>3699</v>
      </c>
      <c r="N321" s="1175">
        <f>N306+N311</f>
        <v>3699</v>
      </c>
      <c r="O321" s="1175">
        <f>O306+O311</f>
        <v>0</v>
      </c>
      <c r="P321" s="1175">
        <f>P306+P311</f>
        <v>0</v>
      </c>
      <c r="Q321" s="1176">
        <f>Q306+Q311</f>
        <v>0</v>
      </c>
      <c r="R321" s="951">
        <f>N321/D321*100</f>
        <v>83.961321953876876</v>
      </c>
      <c r="S321" s="800"/>
    </row>
    <row r="322" spans="1:19" ht="27" customHeight="1" thickBot="1" x14ac:dyDescent="0.3">
      <c r="A322" s="1840" t="s">
        <v>448</v>
      </c>
      <c r="B322" s="1858"/>
      <c r="C322" s="1858"/>
      <c r="D322" s="1858"/>
      <c r="E322" s="1858"/>
      <c r="F322" s="1858"/>
      <c r="G322" s="1858"/>
      <c r="H322" s="1858"/>
      <c r="I322" s="1858"/>
      <c r="J322" s="1858"/>
      <c r="K322" s="1858"/>
      <c r="L322" s="1858"/>
      <c r="M322" s="1858"/>
      <c r="N322" s="1858"/>
      <c r="O322" s="1858"/>
      <c r="P322" s="1858"/>
      <c r="Q322" s="1858"/>
      <c r="R322" s="1859"/>
      <c r="S322" s="1293" t="s">
        <v>364</v>
      </c>
    </row>
    <row r="323" spans="1:19" ht="36.75" x14ac:dyDescent="0.25">
      <c r="A323" s="1009">
        <v>1</v>
      </c>
      <c r="B323" s="936" t="s">
        <v>440</v>
      </c>
      <c r="C323" s="1181">
        <f>SUM(D323:G323)</f>
        <v>0</v>
      </c>
      <c r="D323" s="1182">
        <v>0</v>
      </c>
      <c r="E323" s="1182">
        <v>0</v>
      </c>
      <c r="F323" s="1182">
        <v>0</v>
      </c>
      <c r="G323" s="1183">
        <v>0</v>
      </c>
      <c r="H323" s="1181">
        <f t="shared" ref="H323:H330" si="66">SUM(I323:L323)</f>
        <v>0</v>
      </c>
      <c r="I323" s="1182">
        <v>0</v>
      </c>
      <c r="J323" s="1182">
        <v>0</v>
      </c>
      <c r="K323" s="1182">
        <v>0</v>
      </c>
      <c r="L323" s="1183">
        <v>0</v>
      </c>
      <c r="M323" s="1181">
        <f t="shared" ref="M323:M331" si="67">SUM(N323:Q323)</f>
        <v>0</v>
      </c>
      <c r="N323" s="1182">
        <v>0</v>
      </c>
      <c r="O323" s="1182">
        <v>0</v>
      </c>
      <c r="P323" s="1182">
        <v>0</v>
      </c>
      <c r="Q323" s="1183">
        <v>0</v>
      </c>
      <c r="R323" s="880"/>
      <c r="S323" s="800"/>
    </row>
    <row r="324" spans="1:19" ht="24.75" x14ac:dyDescent="0.25">
      <c r="A324" s="846">
        <v>2</v>
      </c>
      <c r="B324" s="888" t="s">
        <v>441</v>
      </c>
      <c r="C324" s="991">
        <f>SUM(D324:G324)</f>
        <v>91.1</v>
      </c>
      <c r="D324" s="1067">
        <f>SUM(D325)</f>
        <v>9.5</v>
      </c>
      <c r="E324" s="1067">
        <f>SUM(E325)</f>
        <v>81.599999999999994</v>
      </c>
      <c r="F324" s="1067">
        <f>SUM(F325)</f>
        <v>0</v>
      </c>
      <c r="G324" s="1191">
        <f>SUM(G325)</f>
        <v>0</v>
      </c>
      <c r="H324" s="991">
        <f t="shared" si="66"/>
        <v>91.1</v>
      </c>
      <c r="I324" s="1067">
        <f>SUM(I325)</f>
        <v>9.5</v>
      </c>
      <c r="J324" s="1067">
        <f>SUM(J325)</f>
        <v>81.599999999999994</v>
      </c>
      <c r="K324" s="1067">
        <f>SUM(K325)</f>
        <v>0</v>
      </c>
      <c r="L324" s="1191">
        <f>SUM(L325)</f>
        <v>0</v>
      </c>
      <c r="M324" s="991">
        <f t="shared" si="67"/>
        <v>91</v>
      </c>
      <c r="N324" s="1067">
        <f>SUM(N325)</f>
        <v>9.5</v>
      </c>
      <c r="O324" s="1067">
        <f>SUM(O325)</f>
        <v>81.5</v>
      </c>
      <c r="P324" s="1067">
        <f>SUM(P325)</f>
        <v>0</v>
      </c>
      <c r="Q324" s="1191">
        <f>SUM(Q325)</f>
        <v>0</v>
      </c>
      <c r="R324" s="950"/>
      <c r="S324" s="800"/>
    </row>
    <row r="325" spans="1:19" x14ac:dyDescent="0.25">
      <c r="A325" s="871" t="s">
        <v>34</v>
      </c>
      <c r="B325" s="54" t="s">
        <v>442</v>
      </c>
      <c r="C325" s="992">
        <f>SUM(D325:G325)</f>
        <v>91.1</v>
      </c>
      <c r="D325" s="1065">
        <v>9.5</v>
      </c>
      <c r="E325" s="1065">
        <v>81.599999999999994</v>
      </c>
      <c r="F325" s="1065">
        <v>0</v>
      </c>
      <c r="G325" s="1180">
        <v>0</v>
      </c>
      <c r="H325" s="992">
        <f t="shared" si="66"/>
        <v>91.1</v>
      </c>
      <c r="I325" s="1065">
        <v>9.5</v>
      </c>
      <c r="J325" s="1065">
        <v>81.599999999999994</v>
      </c>
      <c r="K325" s="1065">
        <v>0</v>
      </c>
      <c r="L325" s="1180">
        <v>0</v>
      </c>
      <c r="M325" s="992">
        <f t="shared" si="67"/>
        <v>91</v>
      </c>
      <c r="N325" s="1065">
        <v>9.5</v>
      </c>
      <c r="O325" s="1065">
        <v>81.5</v>
      </c>
      <c r="P325" s="1065">
        <v>0</v>
      </c>
      <c r="Q325" s="1180">
        <v>0</v>
      </c>
      <c r="R325" s="950"/>
      <c r="S325" s="800"/>
    </row>
    <row r="326" spans="1:19" ht="48.75" x14ac:dyDescent="0.25">
      <c r="A326" s="846">
        <v>3</v>
      </c>
      <c r="B326" s="888" t="s">
        <v>443</v>
      </c>
      <c r="C326" s="991">
        <f t="shared" ref="C326:C331" si="68">SUM(D326:G326)</f>
        <v>0</v>
      </c>
      <c r="D326" s="1067">
        <f>SUM(D327)</f>
        <v>0</v>
      </c>
      <c r="E326" s="1067">
        <f>SUM(E327)</f>
        <v>0</v>
      </c>
      <c r="F326" s="1067">
        <f>SUM(F327)</f>
        <v>0</v>
      </c>
      <c r="G326" s="1191">
        <f>SUM(G327)</f>
        <v>0</v>
      </c>
      <c r="H326" s="991">
        <f t="shared" si="66"/>
        <v>0</v>
      </c>
      <c r="I326" s="1067">
        <f>SUM(I327)</f>
        <v>0</v>
      </c>
      <c r="J326" s="1067">
        <f>SUM(J327)</f>
        <v>0</v>
      </c>
      <c r="K326" s="1067">
        <f>SUM(K327)</f>
        <v>0</v>
      </c>
      <c r="L326" s="1191">
        <f>SUM(L327)</f>
        <v>0</v>
      </c>
      <c r="M326" s="991">
        <f t="shared" si="67"/>
        <v>0</v>
      </c>
      <c r="N326" s="1067">
        <f>SUM(N327)</f>
        <v>0</v>
      </c>
      <c r="O326" s="1067">
        <f>SUM(O327)</f>
        <v>0</v>
      </c>
      <c r="P326" s="1067">
        <f>SUM(P327)</f>
        <v>0</v>
      </c>
      <c r="Q326" s="1191">
        <f>SUM(Q327)</f>
        <v>0</v>
      </c>
      <c r="R326" s="950"/>
      <c r="S326" s="800"/>
    </row>
    <row r="327" spans="1:19" ht="24.75" x14ac:dyDescent="0.25">
      <c r="A327" s="871" t="s">
        <v>40</v>
      </c>
      <c r="B327" s="54" t="s">
        <v>444</v>
      </c>
      <c r="C327" s="992">
        <f t="shared" si="68"/>
        <v>0</v>
      </c>
      <c r="D327" s="1065">
        <v>0</v>
      </c>
      <c r="E327" s="1065">
        <v>0</v>
      </c>
      <c r="F327" s="1065">
        <v>0</v>
      </c>
      <c r="G327" s="1180">
        <v>0</v>
      </c>
      <c r="H327" s="992">
        <f t="shared" si="66"/>
        <v>0</v>
      </c>
      <c r="I327" s="1065">
        <v>0</v>
      </c>
      <c r="J327" s="1065">
        <v>0</v>
      </c>
      <c r="K327" s="1065">
        <v>0</v>
      </c>
      <c r="L327" s="1180">
        <v>0</v>
      </c>
      <c r="M327" s="992">
        <f t="shared" si="67"/>
        <v>0</v>
      </c>
      <c r="N327" s="1065">
        <v>0</v>
      </c>
      <c r="O327" s="1065">
        <v>0</v>
      </c>
      <c r="P327" s="1065">
        <v>0</v>
      </c>
      <c r="Q327" s="1180">
        <v>0</v>
      </c>
      <c r="R327" s="997"/>
      <c r="S327" s="800"/>
    </row>
    <row r="328" spans="1:19" ht="36.75" x14ac:dyDescent="0.25">
      <c r="A328" s="846">
        <v>4</v>
      </c>
      <c r="B328" s="888" t="s">
        <v>445</v>
      </c>
      <c r="C328" s="991">
        <f t="shared" si="68"/>
        <v>0</v>
      </c>
      <c r="D328" s="1067">
        <f>SUM(D329)</f>
        <v>0</v>
      </c>
      <c r="E328" s="1067">
        <f>SUM(E329)</f>
        <v>0</v>
      </c>
      <c r="F328" s="1067">
        <f>SUM(F329)</f>
        <v>0</v>
      </c>
      <c r="G328" s="1191">
        <f>SUM(G329)</f>
        <v>0</v>
      </c>
      <c r="H328" s="991">
        <f t="shared" si="66"/>
        <v>0</v>
      </c>
      <c r="I328" s="1067">
        <f>SUM(I329)</f>
        <v>0</v>
      </c>
      <c r="J328" s="1067">
        <f>SUM(J329)</f>
        <v>0</v>
      </c>
      <c r="K328" s="1067">
        <f>SUM(K329)</f>
        <v>0</v>
      </c>
      <c r="L328" s="1191">
        <f>SUM(L329)</f>
        <v>0</v>
      </c>
      <c r="M328" s="991">
        <f t="shared" si="67"/>
        <v>0</v>
      </c>
      <c r="N328" s="1067">
        <f>SUM(N329)</f>
        <v>0</v>
      </c>
      <c r="O328" s="1067">
        <f>SUM(O329)</f>
        <v>0</v>
      </c>
      <c r="P328" s="1067">
        <f>SUM(P329)</f>
        <v>0</v>
      </c>
      <c r="Q328" s="1191">
        <f>SUM(Q329)</f>
        <v>0</v>
      </c>
      <c r="R328" s="950"/>
      <c r="S328" s="800"/>
    </row>
    <row r="329" spans="1:19" ht="24.75" x14ac:dyDescent="0.25">
      <c r="A329" s="871" t="s">
        <v>50</v>
      </c>
      <c r="B329" s="54" t="s">
        <v>446</v>
      </c>
      <c r="C329" s="992">
        <f t="shared" si="68"/>
        <v>0</v>
      </c>
      <c r="D329" s="1065">
        <v>0</v>
      </c>
      <c r="E329" s="1065">
        <v>0</v>
      </c>
      <c r="F329" s="1065">
        <v>0</v>
      </c>
      <c r="G329" s="1180">
        <v>0</v>
      </c>
      <c r="H329" s="992">
        <f t="shared" si="66"/>
        <v>0</v>
      </c>
      <c r="I329" s="1065">
        <v>0</v>
      </c>
      <c r="J329" s="1065">
        <v>0</v>
      </c>
      <c r="K329" s="1065">
        <v>0</v>
      </c>
      <c r="L329" s="1180">
        <v>0</v>
      </c>
      <c r="M329" s="992">
        <f t="shared" si="67"/>
        <v>0</v>
      </c>
      <c r="N329" s="1065">
        <v>0</v>
      </c>
      <c r="O329" s="1065">
        <v>0</v>
      </c>
      <c r="P329" s="1065">
        <v>0</v>
      </c>
      <c r="Q329" s="1180">
        <v>0</v>
      </c>
      <c r="R329" s="997"/>
      <c r="S329" s="800"/>
    </row>
    <row r="330" spans="1:19" ht="24.75" x14ac:dyDescent="0.25">
      <c r="A330" s="846">
        <v>5</v>
      </c>
      <c r="B330" s="888" t="s">
        <v>447</v>
      </c>
      <c r="C330" s="991">
        <f t="shared" si="68"/>
        <v>0</v>
      </c>
      <c r="D330" s="1067">
        <v>0</v>
      </c>
      <c r="E330" s="1067">
        <v>0</v>
      </c>
      <c r="F330" s="1067">
        <v>0</v>
      </c>
      <c r="G330" s="1191">
        <v>0</v>
      </c>
      <c r="H330" s="991">
        <f t="shared" si="66"/>
        <v>0</v>
      </c>
      <c r="I330" s="1067">
        <v>0</v>
      </c>
      <c r="J330" s="1067">
        <v>0</v>
      </c>
      <c r="K330" s="1067">
        <v>0</v>
      </c>
      <c r="L330" s="1191">
        <v>0</v>
      </c>
      <c r="M330" s="991">
        <f t="shared" si="67"/>
        <v>0</v>
      </c>
      <c r="N330" s="1067">
        <v>0</v>
      </c>
      <c r="O330" s="1067">
        <v>0</v>
      </c>
      <c r="P330" s="1067">
        <v>0</v>
      </c>
      <c r="Q330" s="1191">
        <v>0</v>
      </c>
      <c r="R330" s="950"/>
      <c r="S330" s="800"/>
    </row>
    <row r="331" spans="1:19" ht="16.5" thickBot="1" x14ac:dyDescent="0.3">
      <c r="A331" s="921"/>
      <c r="B331" s="1010" t="s">
        <v>131</v>
      </c>
      <c r="C331" s="1224">
        <f t="shared" si="68"/>
        <v>91.1</v>
      </c>
      <c r="D331" s="1225">
        <f>D323+D324+D326+D328+D330</f>
        <v>9.5</v>
      </c>
      <c r="E331" s="1226">
        <f>E323+E324+E326+E328+E330</f>
        <v>81.599999999999994</v>
      </c>
      <c r="F331" s="1226">
        <f>F323+F324+F326+F328+F330</f>
        <v>0</v>
      </c>
      <c r="G331" s="1227">
        <f>G323+G324+G326+G328+G330</f>
        <v>0</v>
      </c>
      <c r="H331" s="1224">
        <f>SUM(I331:L331)</f>
        <v>91.1</v>
      </c>
      <c r="I331" s="1225">
        <f>I323+I324+I326+I328+I330</f>
        <v>9.5</v>
      </c>
      <c r="J331" s="1226">
        <f>J323+J324+J326+J328+J330</f>
        <v>81.599999999999994</v>
      </c>
      <c r="K331" s="1226">
        <f>K323+K324+K326+K328+K330</f>
        <v>0</v>
      </c>
      <c r="L331" s="1227">
        <f>L323+L324+L326+L328+L330</f>
        <v>0</v>
      </c>
      <c r="M331" s="1224">
        <f t="shared" si="67"/>
        <v>91</v>
      </c>
      <c r="N331" s="1225">
        <f>N323+N324+N326+N328+N330</f>
        <v>9.5</v>
      </c>
      <c r="O331" s="1226">
        <f>O323+O324+O326+O328+O330</f>
        <v>81.5</v>
      </c>
      <c r="P331" s="1226">
        <f>P323+P324+P326+P328+P330</f>
        <v>0</v>
      </c>
      <c r="Q331" s="1227">
        <f>Q323+Q324+Q326+Q328+Q330</f>
        <v>0</v>
      </c>
      <c r="R331" s="1011">
        <f>M331/C331*100</f>
        <v>99.890230515916585</v>
      </c>
      <c r="S331" s="800"/>
    </row>
    <row r="332" spans="1:19" ht="19.5" thickBot="1" x14ac:dyDescent="0.35">
      <c r="A332" s="1904" t="s">
        <v>359</v>
      </c>
      <c r="B332" s="1905"/>
      <c r="C332" s="1905"/>
      <c r="D332" s="1905"/>
      <c r="E332" s="1905"/>
      <c r="F332" s="1905"/>
      <c r="G332" s="1905"/>
      <c r="H332" s="1905"/>
      <c r="I332" s="1905"/>
      <c r="J332" s="1905"/>
      <c r="K332" s="1905"/>
      <c r="L332" s="1905"/>
      <c r="M332" s="1905"/>
      <c r="N332" s="1905"/>
      <c r="O332" s="1905"/>
      <c r="P332" s="1905"/>
      <c r="Q332" s="1905"/>
      <c r="R332" s="1906"/>
      <c r="S332" s="1293" t="s">
        <v>364</v>
      </c>
    </row>
    <row r="333" spans="1:19" x14ac:dyDescent="0.25">
      <c r="A333" s="1012"/>
      <c r="B333" s="1013" t="s">
        <v>212</v>
      </c>
      <c r="C333" s="1228">
        <f>SUM(D333:G333)</f>
        <v>20668.300000000003</v>
      </c>
      <c r="D333" s="1229">
        <f>SUM(D334:D341)</f>
        <v>155</v>
      </c>
      <c r="E333" s="1229">
        <f>SUM(E334:E341)</f>
        <v>20513.300000000003</v>
      </c>
      <c r="F333" s="1229">
        <f>SUM(F334:F341)</f>
        <v>0</v>
      </c>
      <c r="G333" s="1230">
        <f>SUM(G334:G341)</f>
        <v>0</v>
      </c>
      <c r="H333" s="1228">
        <f>SUM(I333:L333)</f>
        <v>20668.300000000003</v>
      </c>
      <c r="I333" s="1229">
        <f>SUM(I334:I341)</f>
        <v>155</v>
      </c>
      <c r="J333" s="1229">
        <f>SUM(J334:J341)</f>
        <v>20513.300000000003</v>
      </c>
      <c r="K333" s="1229">
        <f>SUM(K334:K341)</f>
        <v>0</v>
      </c>
      <c r="L333" s="1230">
        <f>SUM(L334:L341)</f>
        <v>0</v>
      </c>
      <c r="M333" s="1228">
        <f>SUM(N333:Q333)</f>
        <v>18209.3</v>
      </c>
      <c r="N333" s="1229">
        <f>SUM(N334:N341)</f>
        <v>155</v>
      </c>
      <c r="O333" s="1229">
        <f>SUM(O334:O341)</f>
        <v>18054.3</v>
      </c>
      <c r="P333" s="1229">
        <f>SUM(P334:P341)</f>
        <v>0</v>
      </c>
      <c r="Q333" s="1230">
        <f>SUM(Q334:Q341)</f>
        <v>0</v>
      </c>
      <c r="R333" s="1016"/>
      <c r="S333" s="800"/>
    </row>
    <row r="334" spans="1:19" x14ac:dyDescent="0.25">
      <c r="A334" s="872">
        <v>1</v>
      </c>
      <c r="B334" s="505" t="s">
        <v>216</v>
      </c>
      <c r="C334" s="1049">
        <v>0</v>
      </c>
      <c r="D334" s="1231">
        <v>0</v>
      </c>
      <c r="E334" s="1231">
        <v>0</v>
      </c>
      <c r="F334" s="1231">
        <v>0</v>
      </c>
      <c r="G334" s="1232">
        <v>0</v>
      </c>
      <c r="H334" s="1049">
        <v>0</v>
      </c>
      <c r="I334" s="1231">
        <v>0</v>
      </c>
      <c r="J334" s="1231">
        <v>0</v>
      </c>
      <c r="K334" s="1231">
        <v>0</v>
      </c>
      <c r="L334" s="1232">
        <v>0</v>
      </c>
      <c r="M334" s="1049">
        <v>0</v>
      </c>
      <c r="N334" s="1231">
        <v>0</v>
      </c>
      <c r="O334" s="1231">
        <v>0</v>
      </c>
      <c r="P334" s="1231">
        <v>0</v>
      </c>
      <c r="Q334" s="1232">
        <v>0</v>
      </c>
      <c r="R334" s="1017"/>
      <c r="S334" s="800"/>
    </row>
    <row r="335" spans="1:19" x14ac:dyDescent="0.25">
      <c r="A335" s="872">
        <v>2</v>
      </c>
      <c r="B335" s="505" t="s">
        <v>217</v>
      </c>
      <c r="C335" s="1049">
        <f t="shared" ref="C335:C341" si="69">D335+E335+F335+G335</f>
        <v>10489.7</v>
      </c>
      <c r="D335" s="1231">
        <v>155</v>
      </c>
      <c r="E335" s="1231">
        <v>10334.700000000001</v>
      </c>
      <c r="F335" s="1231">
        <v>0</v>
      </c>
      <c r="G335" s="1232">
        <v>0</v>
      </c>
      <c r="H335" s="1049">
        <f t="shared" ref="H335:H341" si="70">I335+J335+K335+L335</f>
        <v>10489.7</v>
      </c>
      <c r="I335" s="1231">
        <v>155</v>
      </c>
      <c r="J335" s="1231">
        <v>10334.700000000001</v>
      </c>
      <c r="K335" s="1231">
        <v>0</v>
      </c>
      <c r="L335" s="1232">
        <v>0</v>
      </c>
      <c r="M335" s="1049">
        <f t="shared" ref="M335:M341" si="71">N335+O335+P335+Q335</f>
        <v>9216.6</v>
      </c>
      <c r="N335" s="1231">
        <v>155</v>
      </c>
      <c r="O335" s="1231">
        <v>9061.6</v>
      </c>
      <c r="P335" s="1231">
        <v>0</v>
      </c>
      <c r="Q335" s="1232">
        <v>0</v>
      </c>
      <c r="R335" s="1017"/>
      <c r="S335" s="800"/>
    </row>
    <row r="336" spans="1:19" x14ac:dyDescent="0.25">
      <c r="A336" s="872">
        <v>3</v>
      </c>
      <c r="B336" s="505" t="s">
        <v>218</v>
      </c>
      <c r="C336" s="1049">
        <f t="shared" si="69"/>
        <v>8592.6</v>
      </c>
      <c r="D336" s="1231">
        <v>0</v>
      </c>
      <c r="E336" s="1231">
        <v>8592.6</v>
      </c>
      <c r="F336" s="1231">
        <v>0</v>
      </c>
      <c r="G336" s="1232">
        <v>0</v>
      </c>
      <c r="H336" s="1049">
        <f t="shared" si="70"/>
        <v>8592.6</v>
      </c>
      <c r="I336" s="1231">
        <v>0</v>
      </c>
      <c r="J336" s="1231">
        <v>8592.6</v>
      </c>
      <c r="K336" s="1231">
        <v>0</v>
      </c>
      <c r="L336" s="1232">
        <v>0</v>
      </c>
      <c r="M336" s="1049">
        <f t="shared" si="71"/>
        <v>8294.6</v>
      </c>
      <c r="N336" s="1231">
        <v>0</v>
      </c>
      <c r="O336" s="1231">
        <v>8294.6</v>
      </c>
      <c r="P336" s="1231">
        <v>0</v>
      </c>
      <c r="Q336" s="1232">
        <v>0</v>
      </c>
      <c r="R336" s="1017"/>
      <c r="S336" s="800"/>
    </row>
    <row r="337" spans="1:19" x14ac:dyDescent="0.25">
      <c r="A337" s="872">
        <v>4</v>
      </c>
      <c r="B337" s="505" t="s">
        <v>222</v>
      </c>
      <c r="C337" s="1049">
        <f t="shared" si="69"/>
        <v>0</v>
      </c>
      <c r="D337" s="1231">
        <v>0</v>
      </c>
      <c r="E337" s="1231">
        <v>0</v>
      </c>
      <c r="F337" s="1231">
        <v>0</v>
      </c>
      <c r="G337" s="1232">
        <v>0</v>
      </c>
      <c r="H337" s="1049">
        <f t="shared" si="70"/>
        <v>0</v>
      </c>
      <c r="I337" s="1231">
        <v>0</v>
      </c>
      <c r="J337" s="1231">
        <v>0</v>
      </c>
      <c r="K337" s="1231">
        <v>0</v>
      </c>
      <c r="L337" s="1232">
        <v>0</v>
      </c>
      <c r="M337" s="1049">
        <f t="shared" si="71"/>
        <v>0</v>
      </c>
      <c r="N337" s="1231"/>
      <c r="O337" s="1231">
        <v>0</v>
      </c>
      <c r="P337" s="1231">
        <v>0</v>
      </c>
      <c r="Q337" s="1232">
        <v>0</v>
      </c>
      <c r="R337" s="1017"/>
      <c r="S337" s="800"/>
    </row>
    <row r="338" spans="1:19" x14ac:dyDescent="0.25">
      <c r="A338" s="872">
        <v>5</v>
      </c>
      <c r="B338" s="506" t="s">
        <v>225</v>
      </c>
      <c r="C338" s="1049">
        <f t="shared" si="69"/>
        <v>1235.5999999999999</v>
      </c>
      <c r="D338" s="1231">
        <v>0</v>
      </c>
      <c r="E338" s="1231">
        <v>1235.5999999999999</v>
      </c>
      <c r="F338" s="1231">
        <v>0</v>
      </c>
      <c r="G338" s="1232">
        <v>0</v>
      </c>
      <c r="H338" s="1049">
        <f t="shared" si="70"/>
        <v>1235.5999999999999</v>
      </c>
      <c r="I338" s="1231">
        <v>0</v>
      </c>
      <c r="J338" s="1231">
        <v>1235.5999999999999</v>
      </c>
      <c r="K338" s="1231">
        <v>0</v>
      </c>
      <c r="L338" s="1232">
        <v>0</v>
      </c>
      <c r="M338" s="1049">
        <f t="shared" si="71"/>
        <v>698.1</v>
      </c>
      <c r="N338" s="1231">
        <v>0</v>
      </c>
      <c r="O338" s="1231">
        <v>698.1</v>
      </c>
      <c r="P338" s="1231">
        <v>0</v>
      </c>
      <c r="Q338" s="1232">
        <v>0</v>
      </c>
      <c r="R338" s="1017"/>
      <c r="S338" s="800"/>
    </row>
    <row r="339" spans="1:19" ht="39" x14ac:dyDescent="0.25">
      <c r="A339" s="872">
        <v>6</v>
      </c>
      <c r="B339" s="506" t="s">
        <v>223</v>
      </c>
      <c r="C339" s="1049">
        <f t="shared" si="69"/>
        <v>0</v>
      </c>
      <c r="D339" s="1231">
        <v>0</v>
      </c>
      <c r="E339" s="1231">
        <v>0</v>
      </c>
      <c r="F339" s="1231">
        <v>0</v>
      </c>
      <c r="G339" s="1232">
        <v>0</v>
      </c>
      <c r="H339" s="1049">
        <f t="shared" si="70"/>
        <v>0</v>
      </c>
      <c r="I339" s="1231">
        <v>0</v>
      </c>
      <c r="J339" s="1231">
        <v>0</v>
      </c>
      <c r="K339" s="1231">
        <v>0</v>
      </c>
      <c r="L339" s="1232">
        <v>0</v>
      </c>
      <c r="M339" s="1049">
        <f t="shared" si="71"/>
        <v>0</v>
      </c>
      <c r="N339" s="1231">
        <v>0</v>
      </c>
      <c r="O339" s="1231">
        <v>0</v>
      </c>
      <c r="P339" s="1231">
        <v>0</v>
      </c>
      <c r="Q339" s="1232">
        <v>0</v>
      </c>
      <c r="R339" s="1017"/>
      <c r="S339" s="800"/>
    </row>
    <row r="340" spans="1:19" ht="26.25" x14ac:dyDescent="0.25">
      <c r="A340" s="872">
        <v>7</v>
      </c>
      <c r="B340" s="506" t="s">
        <v>224</v>
      </c>
      <c r="C340" s="1049">
        <f t="shared" si="69"/>
        <v>0</v>
      </c>
      <c r="D340" s="1231">
        <v>0</v>
      </c>
      <c r="E340" s="1231">
        <v>0</v>
      </c>
      <c r="F340" s="1231">
        <v>0</v>
      </c>
      <c r="G340" s="1232">
        <v>0</v>
      </c>
      <c r="H340" s="1049">
        <f t="shared" si="70"/>
        <v>0</v>
      </c>
      <c r="I340" s="1231">
        <v>0</v>
      </c>
      <c r="J340" s="1231">
        <v>0</v>
      </c>
      <c r="K340" s="1231">
        <v>0</v>
      </c>
      <c r="L340" s="1232">
        <v>0</v>
      </c>
      <c r="M340" s="1049">
        <f t="shared" si="71"/>
        <v>0</v>
      </c>
      <c r="N340" s="1231">
        <v>0</v>
      </c>
      <c r="O340" s="1231">
        <v>0</v>
      </c>
      <c r="P340" s="1231">
        <v>0</v>
      </c>
      <c r="Q340" s="1232">
        <v>0</v>
      </c>
      <c r="R340" s="1017"/>
      <c r="S340" s="800"/>
    </row>
    <row r="341" spans="1:19" ht="26.25" x14ac:dyDescent="0.25">
      <c r="A341" s="872">
        <v>8</v>
      </c>
      <c r="B341" s="506" t="s">
        <v>224</v>
      </c>
      <c r="C341" s="1049">
        <f t="shared" si="69"/>
        <v>350.4</v>
      </c>
      <c r="D341" s="1231">
        <v>0</v>
      </c>
      <c r="E341" s="1231">
        <v>350.4</v>
      </c>
      <c r="F341" s="1231">
        <v>0</v>
      </c>
      <c r="G341" s="1232">
        <v>0</v>
      </c>
      <c r="H341" s="1049">
        <f t="shared" si="70"/>
        <v>350.4</v>
      </c>
      <c r="I341" s="1231">
        <v>0</v>
      </c>
      <c r="J341" s="1231">
        <v>350.4</v>
      </c>
      <c r="K341" s="1231">
        <v>0</v>
      </c>
      <c r="L341" s="1232">
        <v>0</v>
      </c>
      <c r="M341" s="1049">
        <f t="shared" si="71"/>
        <v>0</v>
      </c>
      <c r="N341" s="1231">
        <v>0</v>
      </c>
      <c r="O341" s="1231">
        <v>0</v>
      </c>
      <c r="P341" s="1231">
        <v>0</v>
      </c>
      <c r="Q341" s="1232">
        <v>0</v>
      </c>
      <c r="R341" s="1017"/>
      <c r="S341" s="800"/>
    </row>
    <row r="342" spans="1:19" x14ac:dyDescent="0.25">
      <c r="A342" s="873"/>
      <c r="B342" s="507" t="s">
        <v>213</v>
      </c>
      <c r="C342" s="1233">
        <f>D342+E342+F342+G342</f>
        <v>1730.7</v>
      </c>
      <c r="D342" s="1234">
        <f>SUM(D343:D350)</f>
        <v>44</v>
      </c>
      <c r="E342" s="1234">
        <f>SUM(E343:E350)</f>
        <v>1686.7</v>
      </c>
      <c r="F342" s="1234">
        <f>SUM(F343:F350)</f>
        <v>0</v>
      </c>
      <c r="G342" s="1235">
        <f>SUM(G343:G350)</f>
        <v>0</v>
      </c>
      <c r="H342" s="1233">
        <f>I342+J342+K342+L342</f>
        <v>1730.7</v>
      </c>
      <c r="I342" s="1234">
        <f>SUM(I343:I350)</f>
        <v>44</v>
      </c>
      <c r="J342" s="1234">
        <f>SUM(J343:J350)</f>
        <v>1686.7</v>
      </c>
      <c r="K342" s="1234">
        <f>SUM(K343:K350)</f>
        <v>0</v>
      </c>
      <c r="L342" s="1235">
        <f>SUM(L343:L350)</f>
        <v>0</v>
      </c>
      <c r="M342" s="1233">
        <f>N342+O342+P342+Q342</f>
        <v>887</v>
      </c>
      <c r="N342" s="1234">
        <f>SUM(N343:N350)</f>
        <v>44</v>
      </c>
      <c r="O342" s="1234">
        <f>SUM(O343:O350)</f>
        <v>843</v>
      </c>
      <c r="P342" s="1234">
        <f>SUM(P343:P350)</f>
        <v>0</v>
      </c>
      <c r="Q342" s="1235">
        <f>SUM(Q343:Q350)</f>
        <v>0</v>
      </c>
      <c r="R342" s="1018"/>
      <c r="S342" s="800"/>
    </row>
    <row r="343" spans="1:19" x14ac:dyDescent="0.25">
      <c r="A343" s="872">
        <v>1</v>
      </c>
      <c r="B343" s="505" t="s">
        <v>216</v>
      </c>
      <c r="C343" s="1049">
        <f>D343+G343</f>
        <v>0</v>
      </c>
      <c r="D343" s="1231">
        <v>0</v>
      </c>
      <c r="E343" s="1231">
        <v>0</v>
      </c>
      <c r="F343" s="1231">
        <v>0</v>
      </c>
      <c r="G343" s="1232">
        <v>0</v>
      </c>
      <c r="H343" s="1049">
        <f>I343+L343</f>
        <v>0</v>
      </c>
      <c r="I343" s="1231">
        <v>0</v>
      </c>
      <c r="J343" s="1231">
        <v>0</v>
      </c>
      <c r="K343" s="1231">
        <v>0</v>
      </c>
      <c r="L343" s="1232">
        <v>0</v>
      </c>
      <c r="M343" s="1049">
        <f>N343+Q343</f>
        <v>0</v>
      </c>
      <c r="N343" s="1231">
        <v>0</v>
      </c>
      <c r="O343" s="1231">
        <v>0</v>
      </c>
      <c r="P343" s="1231">
        <v>0</v>
      </c>
      <c r="Q343" s="1232">
        <v>0</v>
      </c>
      <c r="R343" s="1017"/>
      <c r="S343" s="800"/>
    </row>
    <row r="344" spans="1:19" x14ac:dyDescent="0.25">
      <c r="A344" s="872">
        <v>2</v>
      </c>
      <c r="B344" s="505" t="s">
        <v>217</v>
      </c>
      <c r="C344" s="1049">
        <f>D344+E344+F344</f>
        <v>823.7</v>
      </c>
      <c r="D344" s="1231">
        <v>0</v>
      </c>
      <c r="E344" s="1231">
        <v>823.7</v>
      </c>
      <c r="F344" s="1231">
        <v>0</v>
      </c>
      <c r="G344" s="1232">
        <v>0</v>
      </c>
      <c r="H344" s="1049">
        <f>I344+J344+K344</f>
        <v>823.7</v>
      </c>
      <c r="I344" s="1231">
        <v>0</v>
      </c>
      <c r="J344" s="1231">
        <v>823.7</v>
      </c>
      <c r="K344" s="1231">
        <v>0</v>
      </c>
      <c r="L344" s="1232">
        <v>0</v>
      </c>
      <c r="M344" s="1049">
        <f>N344+O344+P344</f>
        <v>278</v>
      </c>
      <c r="N344" s="1231">
        <v>0</v>
      </c>
      <c r="O344" s="1231">
        <v>278</v>
      </c>
      <c r="P344" s="1231">
        <v>0</v>
      </c>
      <c r="Q344" s="1232">
        <v>0</v>
      </c>
      <c r="R344" s="1017"/>
      <c r="S344" s="800"/>
    </row>
    <row r="345" spans="1:19" x14ac:dyDescent="0.25">
      <c r="A345" s="872">
        <v>3</v>
      </c>
      <c r="B345" s="505" t="s">
        <v>218</v>
      </c>
      <c r="C345" s="1049">
        <f>D345+E345+G345+F345</f>
        <v>478</v>
      </c>
      <c r="D345" s="1231">
        <v>0</v>
      </c>
      <c r="E345" s="1231">
        <v>478</v>
      </c>
      <c r="F345" s="1231">
        <v>0</v>
      </c>
      <c r="G345" s="1232">
        <v>0</v>
      </c>
      <c r="H345" s="1049">
        <f>I345+J345+L345+K345</f>
        <v>478</v>
      </c>
      <c r="I345" s="1231">
        <v>0</v>
      </c>
      <c r="J345" s="1231">
        <v>478</v>
      </c>
      <c r="K345" s="1231">
        <v>0</v>
      </c>
      <c r="L345" s="1232">
        <v>0</v>
      </c>
      <c r="M345" s="1049">
        <f>N345+O345+Q345+P345</f>
        <v>180</v>
      </c>
      <c r="N345" s="1231">
        <v>0</v>
      </c>
      <c r="O345" s="1231">
        <v>180</v>
      </c>
      <c r="P345" s="1231">
        <v>0</v>
      </c>
      <c r="Q345" s="1232">
        <v>0</v>
      </c>
      <c r="R345" s="1017"/>
      <c r="S345" s="800"/>
    </row>
    <row r="346" spans="1:19" x14ac:dyDescent="0.25">
      <c r="A346" s="872">
        <v>4</v>
      </c>
      <c r="B346" s="505" t="s">
        <v>222</v>
      </c>
      <c r="C346" s="1049">
        <f>D346+E346+F346+G346</f>
        <v>44</v>
      </c>
      <c r="D346" s="1231">
        <v>44</v>
      </c>
      <c r="E346" s="1231">
        <v>0</v>
      </c>
      <c r="F346" s="1231">
        <v>0</v>
      </c>
      <c r="G346" s="1232">
        <v>0</v>
      </c>
      <c r="H346" s="1049">
        <f>I346+J346+K346+L346</f>
        <v>44</v>
      </c>
      <c r="I346" s="1231">
        <v>44</v>
      </c>
      <c r="J346" s="1231">
        <v>0</v>
      </c>
      <c r="K346" s="1231">
        <v>0</v>
      </c>
      <c r="L346" s="1232">
        <v>0</v>
      </c>
      <c r="M346" s="1049">
        <f>N346+O346+P346+Q346</f>
        <v>44</v>
      </c>
      <c r="N346" s="1231">
        <v>44</v>
      </c>
      <c r="O346" s="1231">
        <v>0</v>
      </c>
      <c r="P346" s="1231">
        <v>0</v>
      </c>
      <c r="Q346" s="1232">
        <v>0</v>
      </c>
      <c r="R346" s="1017"/>
      <c r="S346" s="800"/>
    </row>
    <row r="347" spans="1:19" x14ac:dyDescent="0.25">
      <c r="A347" s="872">
        <v>5</v>
      </c>
      <c r="B347" s="506" t="s">
        <v>225</v>
      </c>
      <c r="C347" s="1049">
        <f>D347+E347+F347</f>
        <v>385</v>
      </c>
      <c r="D347" s="1231">
        <v>0</v>
      </c>
      <c r="E347" s="1231">
        <v>385</v>
      </c>
      <c r="F347" s="1231">
        <v>0</v>
      </c>
      <c r="G347" s="1232">
        <v>0</v>
      </c>
      <c r="H347" s="1049">
        <f>I347+J347+K347</f>
        <v>385</v>
      </c>
      <c r="I347" s="1231">
        <v>0</v>
      </c>
      <c r="J347" s="1231">
        <v>385</v>
      </c>
      <c r="K347" s="1231">
        <v>0</v>
      </c>
      <c r="L347" s="1232">
        <v>0</v>
      </c>
      <c r="M347" s="1049">
        <f>N347+O347+P347</f>
        <v>385</v>
      </c>
      <c r="N347" s="1231">
        <v>0</v>
      </c>
      <c r="O347" s="1231">
        <v>385</v>
      </c>
      <c r="P347" s="1231">
        <v>0</v>
      </c>
      <c r="Q347" s="1232">
        <v>0</v>
      </c>
      <c r="R347" s="1017"/>
      <c r="S347" s="800"/>
    </row>
    <row r="348" spans="1:19" ht="39" x14ac:dyDescent="0.25">
      <c r="A348" s="872">
        <v>6</v>
      </c>
      <c r="B348" s="506" t="s">
        <v>223</v>
      </c>
      <c r="C348" s="1049">
        <f>D348+E348+F348</f>
        <v>0</v>
      </c>
      <c r="D348" s="1231">
        <v>0</v>
      </c>
      <c r="E348" s="1231">
        <v>0</v>
      </c>
      <c r="F348" s="1231">
        <v>0</v>
      </c>
      <c r="G348" s="1232">
        <v>0</v>
      </c>
      <c r="H348" s="1049">
        <f>I348+J348+K348</f>
        <v>0</v>
      </c>
      <c r="I348" s="1231">
        <v>0</v>
      </c>
      <c r="J348" s="1231">
        <v>0</v>
      </c>
      <c r="K348" s="1231">
        <v>0</v>
      </c>
      <c r="L348" s="1232">
        <v>0</v>
      </c>
      <c r="M348" s="1049">
        <f>N348+O348+P348</f>
        <v>0</v>
      </c>
      <c r="N348" s="1231">
        <v>0</v>
      </c>
      <c r="O348" s="1231">
        <v>0</v>
      </c>
      <c r="P348" s="1231">
        <v>0</v>
      </c>
      <c r="Q348" s="1232">
        <v>0</v>
      </c>
      <c r="R348" s="1017"/>
      <c r="S348" s="800"/>
    </row>
    <row r="349" spans="1:19" ht="26.25" x14ac:dyDescent="0.25">
      <c r="A349" s="872">
        <v>7</v>
      </c>
      <c r="B349" s="506" t="s">
        <v>224</v>
      </c>
      <c r="C349" s="1049">
        <f>D349+E349+F349</f>
        <v>0</v>
      </c>
      <c r="D349" s="1231">
        <v>0</v>
      </c>
      <c r="E349" s="1231">
        <v>0</v>
      </c>
      <c r="F349" s="1231">
        <v>0</v>
      </c>
      <c r="G349" s="1232">
        <v>0</v>
      </c>
      <c r="H349" s="1049">
        <f>I349+J349+K349</f>
        <v>0</v>
      </c>
      <c r="I349" s="1231">
        <v>0</v>
      </c>
      <c r="J349" s="1231">
        <v>0</v>
      </c>
      <c r="K349" s="1231">
        <v>0</v>
      </c>
      <c r="L349" s="1232">
        <v>0</v>
      </c>
      <c r="M349" s="1049">
        <f>N349+O349+P349</f>
        <v>0</v>
      </c>
      <c r="N349" s="1231">
        <v>0</v>
      </c>
      <c r="O349" s="1231">
        <v>0</v>
      </c>
      <c r="P349" s="1231">
        <v>0</v>
      </c>
      <c r="Q349" s="1232">
        <v>0</v>
      </c>
      <c r="R349" s="1017"/>
      <c r="S349" s="800"/>
    </row>
    <row r="350" spans="1:19" ht="26.25" x14ac:dyDescent="0.25">
      <c r="A350" s="872">
        <v>8</v>
      </c>
      <c r="B350" s="506" t="s">
        <v>224</v>
      </c>
      <c r="C350" s="1049">
        <f>D350+E350+F350+G350</f>
        <v>0</v>
      </c>
      <c r="D350" s="1231">
        <v>0</v>
      </c>
      <c r="E350" s="1231">
        <v>0</v>
      </c>
      <c r="F350" s="1231">
        <v>0</v>
      </c>
      <c r="G350" s="1232">
        <v>0</v>
      </c>
      <c r="H350" s="1049">
        <f>I350+J350+K350+L350</f>
        <v>0</v>
      </c>
      <c r="I350" s="1231">
        <v>0</v>
      </c>
      <c r="J350" s="1231">
        <v>0</v>
      </c>
      <c r="K350" s="1231">
        <v>0</v>
      </c>
      <c r="L350" s="1232">
        <v>0</v>
      </c>
      <c r="M350" s="1049">
        <f>N350+O350+P350+Q350</f>
        <v>0</v>
      </c>
      <c r="N350" s="1231">
        <v>0</v>
      </c>
      <c r="O350" s="1231">
        <v>0</v>
      </c>
      <c r="P350" s="1231">
        <v>0</v>
      </c>
      <c r="Q350" s="1232">
        <v>0</v>
      </c>
      <c r="R350" s="1017"/>
      <c r="S350" s="800"/>
    </row>
    <row r="351" spans="1:19" ht="45.75" thickBot="1" x14ac:dyDescent="0.3">
      <c r="A351" s="1014"/>
      <c r="B351" s="1010" t="s">
        <v>102</v>
      </c>
      <c r="C351" s="1404">
        <f>D351+E351+F351+G351</f>
        <v>22399.000000000004</v>
      </c>
      <c r="D351" s="1405">
        <f>D333+D342</f>
        <v>199</v>
      </c>
      <c r="E351" s="1407">
        <f>E333+E342</f>
        <v>22200.000000000004</v>
      </c>
      <c r="F351" s="1405">
        <f>F333+F342</f>
        <v>0</v>
      </c>
      <c r="G351" s="1406">
        <f>G333+G342</f>
        <v>0</v>
      </c>
      <c r="H351" s="1404">
        <f>I351+J351+K351+L351</f>
        <v>22399.000000000004</v>
      </c>
      <c r="I351" s="1405">
        <f>I333+I342</f>
        <v>199</v>
      </c>
      <c r="J351" s="1407">
        <f>J333+J342</f>
        <v>22200.000000000004</v>
      </c>
      <c r="K351" s="1405">
        <f>K333+K342</f>
        <v>0</v>
      </c>
      <c r="L351" s="1406">
        <f>L333+L342</f>
        <v>0</v>
      </c>
      <c r="M351" s="1404">
        <f>N351+O351+P351+Q351</f>
        <v>19096.3</v>
      </c>
      <c r="N351" s="1405">
        <f>N333+N342</f>
        <v>199</v>
      </c>
      <c r="O351" s="1407">
        <f>O333+O342</f>
        <v>18897.3</v>
      </c>
      <c r="P351" s="1405">
        <f>P333+P342</f>
        <v>0</v>
      </c>
      <c r="Q351" s="1406">
        <f>Q333+Q342</f>
        <v>0</v>
      </c>
      <c r="R351" s="1408">
        <f>M351/C351*100</f>
        <v>85.255145318987431</v>
      </c>
      <c r="S351" s="1411" t="s">
        <v>709</v>
      </c>
    </row>
    <row r="352" spans="1:19" ht="27" customHeight="1" thickBot="1" x14ac:dyDescent="0.35">
      <c r="A352" s="1907" t="s">
        <v>361</v>
      </c>
      <c r="B352" s="1908"/>
      <c r="C352" s="1908"/>
      <c r="D352" s="1908"/>
      <c r="E352" s="1908"/>
      <c r="F352" s="1908"/>
      <c r="G352" s="1908"/>
      <c r="H352" s="1908"/>
      <c r="I352" s="1908"/>
      <c r="J352" s="1908"/>
      <c r="K352" s="1908"/>
      <c r="L352" s="1908"/>
      <c r="M352" s="1908"/>
      <c r="N352" s="1908"/>
      <c r="O352" s="1908"/>
      <c r="P352" s="1908"/>
      <c r="Q352" s="1908"/>
      <c r="R352" s="1909"/>
      <c r="S352" s="1293"/>
    </row>
    <row r="353" spans="1:19" ht="93" customHeight="1" x14ac:dyDescent="0.25">
      <c r="A353" s="1020">
        <v>1</v>
      </c>
      <c r="B353" s="1021" t="s">
        <v>325</v>
      </c>
      <c r="C353" s="1236">
        <f>SUM(D353:G353)</f>
        <v>120</v>
      </c>
      <c r="D353" s="1237">
        <v>120</v>
      </c>
      <c r="E353" s="1237">
        <v>0</v>
      </c>
      <c r="F353" s="1237">
        <v>0</v>
      </c>
      <c r="G353" s="1238">
        <v>0</v>
      </c>
      <c r="H353" s="1236">
        <f t="shared" ref="H353:H364" si="72">SUM(I353:L353)</f>
        <v>120</v>
      </c>
      <c r="I353" s="1237">
        <v>120</v>
      </c>
      <c r="J353" s="1237">
        <v>0</v>
      </c>
      <c r="K353" s="1237">
        <v>0</v>
      </c>
      <c r="L353" s="1238">
        <v>0</v>
      </c>
      <c r="M353" s="1236">
        <f t="shared" ref="M353:M364" si="73">SUM(N353:Q353)</f>
        <v>70</v>
      </c>
      <c r="N353" s="1237">
        <v>70</v>
      </c>
      <c r="O353" s="1237">
        <v>0</v>
      </c>
      <c r="P353" s="1237">
        <v>0</v>
      </c>
      <c r="Q353" s="1239">
        <v>0</v>
      </c>
      <c r="R353" s="1022"/>
      <c r="S353" s="800" t="s">
        <v>364</v>
      </c>
    </row>
    <row r="354" spans="1:19" ht="98.25" customHeight="1" x14ac:dyDescent="0.25">
      <c r="A354" s="873">
        <v>2</v>
      </c>
      <c r="B354" s="54" t="s">
        <v>428</v>
      </c>
      <c r="C354" s="1240">
        <f t="shared" ref="C354:C363" si="74">SUM(D354:G354)</f>
        <v>16.2</v>
      </c>
      <c r="D354" s="1241">
        <v>16.2</v>
      </c>
      <c r="E354" s="1241">
        <v>0</v>
      </c>
      <c r="F354" s="1241">
        <v>0</v>
      </c>
      <c r="G354" s="1242">
        <v>0</v>
      </c>
      <c r="H354" s="1240">
        <f t="shared" si="72"/>
        <v>16.2</v>
      </c>
      <c r="I354" s="1241">
        <v>16.2</v>
      </c>
      <c r="J354" s="1241">
        <v>0</v>
      </c>
      <c r="K354" s="1241">
        <v>0</v>
      </c>
      <c r="L354" s="1242">
        <v>0</v>
      </c>
      <c r="M354" s="1240">
        <f t="shared" si="73"/>
        <v>16.2</v>
      </c>
      <c r="N354" s="1241">
        <v>16.2</v>
      </c>
      <c r="O354" s="1241">
        <v>0</v>
      </c>
      <c r="P354" s="1241">
        <v>0</v>
      </c>
      <c r="Q354" s="1243">
        <v>0</v>
      </c>
      <c r="R354" s="1023"/>
      <c r="S354" s="800"/>
    </row>
    <row r="355" spans="1:19" ht="72.75" x14ac:dyDescent="0.25">
      <c r="A355" s="873">
        <v>3</v>
      </c>
      <c r="B355" s="54" t="s">
        <v>338</v>
      </c>
      <c r="C355" s="1240">
        <f t="shared" si="74"/>
        <v>0</v>
      </c>
      <c r="D355" s="1241">
        <v>0</v>
      </c>
      <c r="E355" s="1241">
        <v>0</v>
      </c>
      <c r="F355" s="1241">
        <v>0</v>
      </c>
      <c r="G355" s="1242">
        <v>0</v>
      </c>
      <c r="H355" s="1240">
        <f t="shared" si="72"/>
        <v>0</v>
      </c>
      <c r="I355" s="1241">
        <v>0</v>
      </c>
      <c r="J355" s="1241">
        <v>0</v>
      </c>
      <c r="K355" s="1241">
        <v>0</v>
      </c>
      <c r="L355" s="1242">
        <v>0</v>
      </c>
      <c r="M355" s="1240">
        <f t="shared" si="73"/>
        <v>0</v>
      </c>
      <c r="N355" s="1241">
        <v>0</v>
      </c>
      <c r="O355" s="1241">
        <v>0</v>
      </c>
      <c r="P355" s="1241">
        <v>0</v>
      </c>
      <c r="Q355" s="1243">
        <v>0</v>
      </c>
      <c r="R355" s="1023"/>
      <c r="S355" s="800"/>
    </row>
    <row r="356" spans="1:19" ht="72.75" x14ac:dyDescent="0.25">
      <c r="A356" s="873">
        <v>4</v>
      </c>
      <c r="B356" s="54" t="s">
        <v>429</v>
      </c>
      <c r="C356" s="1240">
        <f t="shared" si="74"/>
        <v>0</v>
      </c>
      <c r="D356" s="1241">
        <v>0</v>
      </c>
      <c r="E356" s="1241">
        <v>0</v>
      </c>
      <c r="F356" s="1241">
        <v>0</v>
      </c>
      <c r="G356" s="1242">
        <v>0</v>
      </c>
      <c r="H356" s="1240">
        <f t="shared" si="72"/>
        <v>0</v>
      </c>
      <c r="I356" s="1241">
        <v>0</v>
      </c>
      <c r="J356" s="1241">
        <v>0</v>
      </c>
      <c r="K356" s="1241">
        <v>0</v>
      </c>
      <c r="L356" s="1242">
        <v>0</v>
      </c>
      <c r="M356" s="1240">
        <f t="shared" si="73"/>
        <v>0</v>
      </c>
      <c r="N356" s="1241">
        <v>0</v>
      </c>
      <c r="O356" s="1241">
        <v>0</v>
      </c>
      <c r="P356" s="1241">
        <v>0</v>
      </c>
      <c r="Q356" s="1243">
        <v>0</v>
      </c>
      <c r="R356" s="1023"/>
      <c r="S356" s="800"/>
    </row>
    <row r="357" spans="1:19" ht="96.75" hidden="1" x14ac:dyDescent="0.25">
      <c r="A357" s="873">
        <v>5</v>
      </c>
      <c r="B357" s="54" t="s">
        <v>339</v>
      </c>
      <c r="C357" s="1240">
        <f t="shared" si="74"/>
        <v>0</v>
      </c>
      <c r="D357" s="1241">
        <v>0</v>
      </c>
      <c r="E357" s="1241">
        <v>0</v>
      </c>
      <c r="F357" s="1241">
        <v>0</v>
      </c>
      <c r="G357" s="1242">
        <v>0</v>
      </c>
      <c r="H357" s="1240">
        <f t="shared" si="72"/>
        <v>0</v>
      </c>
      <c r="I357" s="1241">
        <v>0</v>
      </c>
      <c r="J357" s="1241">
        <v>0</v>
      </c>
      <c r="K357" s="1241">
        <v>0</v>
      </c>
      <c r="L357" s="1242">
        <v>0</v>
      </c>
      <c r="M357" s="1240">
        <f t="shared" si="73"/>
        <v>0</v>
      </c>
      <c r="N357" s="1241">
        <v>0</v>
      </c>
      <c r="O357" s="1241">
        <v>0</v>
      </c>
      <c r="P357" s="1241">
        <v>0</v>
      </c>
      <c r="Q357" s="1243">
        <v>0</v>
      </c>
      <c r="R357" s="1023"/>
      <c r="S357" s="800"/>
    </row>
    <row r="358" spans="1:19" ht="24.75" hidden="1" x14ac:dyDescent="0.25">
      <c r="A358" s="873">
        <v>6</v>
      </c>
      <c r="B358" s="54" t="s">
        <v>326</v>
      </c>
      <c r="C358" s="1240">
        <f t="shared" si="74"/>
        <v>0</v>
      </c>
      <c r="D358" s="1241">
        <v>0</v>
      </c>
      <c r="E358" s="1241">
        <v>0</v>
      </c>
      <c r="F358" s="1241">
        <v>0</v>
      </c>
      <c r="G358" s="1242">
        <v>0</v>
      </c>
      <c r="H358" s="1240">
        <f t="shared" si="72"/>
        <v>0</v>
      </c>
      <c r="I358" s="1241">
        <v>0</v>
      </c>
      <c r="J358" s="1241">
        <v>0</v>
      </c>
      <c r="K358" s="1241">
        <v>0</v>
      </c>
      <c r="L358" s="1242">
        <v>0</v>
      </c>
      <c r="M358" s="1240">
        <f t="shared" si="73"/>
        <v>0</v>
      </c>
      <c r="N358" s="1241">
        <v>0</v>
      </c>
      <c r="O358" s="1241">
        <v>0</v>
      </c>
      <c r="P358" s="1241">
        <v>0</v>
      </c>
      <c r="Q358" s="1243">
        <v>0</v>
      </c>
      <c r="R358" s="1023"/>
      <c r="S358" s="800"/>
    </row>
    <row r="359" spans="1:19" ht="48.75" hidden="1" x14ac:dyDescent="0.25">
      <c r="A359" s="873">
        <v>7</v>
      </c>
      <c r="B359" s="54" t="s">
        <v>340</v>
      </c>
      <c r="C359" s="1240">
        <f t="shared" si="74"/>
        <v>0</v>
      </c>
      <c r="D359" s="1241">
        <v>0</v>
      </c>
      <c r="E359" s="1241">
        <v>0</v>
      </c>
      <c r="F359" s="1241">
        <v>0</v>
      </c>
      <c r="G359" s="1242">
        <v>0</v>
      </c>
      <c r="H359" s="1240">
        <f t="shared" si="72"/>
        <v>0</v>
      </c>
      <c r="I359" s="1241">
        <v>0</v>
      </c>
      <c r="J359" s="1241">
        <v>0</v>
      </c>
      <c r="K359" s="1241">
        <v>0</v>
      </c>
      <c r="L359" s="1242">
        <v>0</v>
      </c>
      <c r="M359" s="1240">
        <f t="shared" si="73"/>
        <v>0</v>
      </c>
      <c r="N359" s="1241">
        <v>0</v>
      </c>
      <c r="O359" s="1241">
        <v>0</v>
      </c>
      <c r="P359" s="1241">
        <v>0</v>
      </c>
      <c r="Q359" s="1243">
        <v>0</v>
      </c>
      <c r="R359" s="1023"/>
      <c r="S359" s="800"/>
    </row>
    <row r="360" spans="1:19" ht="48.75" hidden="1" x14ac:dyDescent="0.25">
      <c r="A360" s="873">
        <v>8</v>
      </c>
      <c r="B360" s="54" t="s">
        <v>430</v>
      </c>
      <c r="C360" s="1240">
        <f t="shared" si="74"/>
        <v>0</v>
      </c>
      <c r="D360" s="1241">
        <v>0</v>
      </c>
      <c r="E360" s="1241">
        <v>0</v>
      </c>
      <c r="F360" s="1241">
        <v>0</v>
      </c>
      <c r="G360" s="1242">
        <v>0</v>
      </c>
      <c r="H360" s="1240">
        <f t="shared" si="72"/>
        <v>0</v>
      </c>
      <c r="I360" s="1241">
        <v>0</v>
      </c>
      <c r="J360" s="1241">
        <v>0</v>
      </c>
      <c r="K360" s="1241">
        <v>0</v>
      </c>
      <c r="L360" s="1242">
        <v>0</v>
      </c>
      <c r="M360" s="1240">
        <f t="shared" si="73"/>
        <v>0</v>
      </c>
      <c r="N360" s="1241">
        <v>0</v>
      </c>
      <c r="O360" s="1241">
        <v>0</v>
      </c>
      <c r="P360" s="1241">
        <v>0</v>
      </c>
      <c r="Q360" s="1243">
        <v>0</v>
      </c>
      <c r="R360" s="1023"/>
      <c r="S360" s="800"/>
    </row>
    <row r="361" spans="1:19" ht="24.75" hidden="1" x14ac:dyDescent="0.25">
      <c r="A361" s="873">
        <v>9</v>
      </c>
      <c r="B361" s="54" t="s">
        <v>258</v>
      </c>
      <c r="C361" s="1240">
        <f t="shared" si="74"/>
        <v>0</v>
      </c>
      <c r="D361" s="1241">
        <v>0</v>
      </c>
      <c r="E361" s="1241">
        <v>0</v>
      </c>
      <c r="F361" s="1241">
        <v>0</v>
      </c>
      <c r="G361" s="1242">
        <v>0</v>
      </c>
      <c r="H361" s="1240">
        <f t="shared" si="72"/>
        <v>0</v>
      </c>
      <c r="I361" s="1241">
        <v>0</v>
      </c>
      <c r="J361" s="1241">
        <v>0</v>
      </c>
      <c r="K361" s="1241">
        <v>0</v>
      </c>
      <c r="L361" s="1242">
        <v>0</v>
      </c>
      <c r="M361" s="1240">
        <f t="shared" si="73"/>
        <v>0</v>
      </c>
      <c r="N361" s="1241">
        <v>0</v>
      </c>
      <c r="O361" s="1241">
        <v>0</v>
      </c>
      <c r="P361" s="1241">
        <v>0</v>
      </c>
      <c r="Q361" s="1243">
        <v>0</v>
      </c>
      <c r="R361" s="1023"/>
      <c r="S361" s="800"/>
    </row>
    <row r="362" spans="1:19" ht="48.75" hidden="1" x14ac:dyDescent="0.25">
      <c r="A362" s="873">
        <v>10</v>
      </c>
      <c r="B362" s="54" t="s">
        <v>431</v>
      </c>
      <c r="C362" s="1240">
        <f t="shared" si="74"/>
        <v>0</v>
      </c>
      <c r="D362" s="1241">
        <v>0</v>
      </c>
      <c r="E362" s="1241">
        <v>0</v>
      </c>
      <c r="F362" s="1241">
        <v>0</v>
      </c>
      <c r="G362" s="1242">
        <v>0</v>
      </c>
      <c r="H362" s="1240">
        <f t="shared" si="72"/>
        <v>0</v>
      </c>
      <c r="I362" s="1241">
        <v>0</v>
      </c>
      <c r="J362" s="1241">
        <v>0</v>
      </c>
      <c r="K362" s="1241">
        <v>0</v>
      </c>
      <c r="L362" s="1242">
        <v>0</v>
      </c>
      <c r="M362" s="1240">
        <f t="shared" si="73"/>
        <v>0</v>
      </c>
      <c r="N362" s="1241">
        <v>0</v>
      </c>
      <c r="O362" s="1241">
        <v>0</v>
      </c>
      <c r="P362" s="1241">
        <v>0</v>
      </c>
      <c r="Q362" s="1243">
        <v>0</v>
      </c>
      <c r="R362" s="1023"/>
      <c r="S362" s="800"/>
    </row>
    <row r="363" spans="1:19" ht="24.75" hidden="1" x14ac:dyDescent="0.25">
      <c r="A363" s="873">
        <v>11</v>
      </c>
      <c r="B363" s="54" t="s">
        <v>294</v>
      </c>
      <c r="C363" s="1240">
        <f t="shared" si="74"/>
        <v>0</v>
      </c>
      <c r="D363" s="1241">
        <v>0</v>
      </c>
      <c r="E363" s="1241">
        <v>0</v>
      </c>
      <c r="F363" s="1241">
        <v>0</v>
      </c>
      <c r="G363" s="1242">
        <v>0</v>
      </c>
      <c r="H363" s="1240">
        <f t="shared" si="72"/>
        <v>0</v>
      </c>
      <c r="I363" s="1241">
        <v>0</v>
      </c>
      <c r="J363" s="1241">
        <v>0</v>
      </c>
      <c r="K363" s="1241">
        <v>0</v>
      </c>
      <c r="L363" s="1242">
        <v>0</v>
      </c>
      <c r="M363" s="1240">
        <f t="shared" si="73"/>
        <v>0</v>
      </c>
      <c r="N363" s="1241">
        <v>0</v>
      </c>
      <c r="O363" s="1241">
        <v>0</v>
      </c>
      <c r="P363" s="1241">
        <v>0</v>
      </c>
      <c r="Q363" s="1243">
        <v>0</v>
      </c>
      <c r="R363" s="1023"/>
      <c r="S363" s="800"/>
    </row>
    <row r="364" spans="1:19" ht="24.75" customHeight="1" thickBot="1" x14ac:dyDescent="0.3">
      <c r="A364" s="1412"/>
      <c r="B364" s="1010" t="s">
        <v>102</v>
      </c>
      <c r="C364" s="993">
        <f>D364</f>
        <v>136.19999999999999</v>
      </c>
      <c r="D364" s="994">
        <f>SUM(D353:D363)</f>
        <v>136.19999999999999</v>
      </c>
      <c r="E364" s="994">
        <f>SUM(E353:E363)</f>
        <v>0</v>
      </c>
      <c r="F364" s="994">
        <f>SUM(F353:F363)</f>
        <v>0</v>
      </c>
      <c r="G364" s="995">
        <f>SUM(G353:G363)</f>
        <v>0</v>
      </c>
      <c r="H364" s="993">
        <f t="shared" si="72"/>
        <v>136.19999999999999</v>
      </c>
      <c r="I364" s="994">
        <f>SUM(I353:I363)</f>
        <v>136.19999999999999</v>
      </c>
      <c r="J364" s="994">
        <f>SUM(J353:J363)</f>
        <v>0</v>
      </c>
      <c r="K364" s="994">
        <f>SUM(K353:K363)</f>
        <v>0</v>
      </c>
      <c r="L364" s="995">
        <f>SUM(L353:L363)</f>
        <v>0</v>
      </c>
      <c r="M364" s="993">
        <f t="shared" si="73"/>
        <v>86.2</v>
      </c>
      <c r="N364" s="994">
        <f>SUM(N353:N363)</f>
        <v>86.2</v>
      </c>
      <c r="O364" s="994">
        <f>SUM(O353:O363)</f>
        <v>0</v>
      </c>
      <c r="P364" s="994">
        <f>SUM(P353:P363)</f>
        <v>0</v>
      </c>
      <c r="Q364" s="995">
        <f>SUM(Q353:Q363)</f>
        <v>0</v>
      </c>
      <c r="R364" s="1408">
        <f>M364/C364*100</f>
        <v>63.289280469897214</v>
      </c>
      <c r="S364" s="800"/>
    </row>
    <row r="365" spans="1:19" ht="30.75" customHeight="1" thickBot="1" x14ac:dyDescent="0.3">
      <c r="A365" s="1852" t="s">
        <v>362</v>
      </c>
      <c r="B365" s="1853"/>
      <c r="C365" s="1853"/>
      <c r="D365" s="1853"/>
      <c r="E365" s="1853"/>
      <c r="F365" s="1853"/>
      <c r="G365" s="1853"/>
      <c r="H365" s="1853"/>
      <c r="I365" s="1853"/>
      <c r="J365" s="1853"/>
      <c r="K365" s="1853"/>
      <c r="L365" s="1853"/>
      <c r="M365" s="1853"/>
      <c r="N365" s="1853"/>
      <c r="O365" s="1853"/>
      <c r="P365" s="1853"/>
      <c r="Q365" s="1853"/>
      <c r="R365" s="1854"/>
      <c r="S365" s="1293"/>
    </row>
    <row r="366" spans="1:19" ht="33" customHeight="1" x14ac:dyDescent="0.25">
      <c r="A366" s="1024">
        <v>1</v>
      </c>
      <c r="B366" s="1025" t="s">
        <v>260</v>
      </c>
      <c r="C366" s="1244">
        <f t="shared" ref="C366:C373" si="75">SUM(D366:G366)</f>
        <v>33.4</v>
      </c>
      <c r="D366" s="1245">
        <f>SUM(D367:D370)</f>
        <v>33.4</v>
      </c>
      <c r="E366" s="1245">
        <f>SUM(E367:E370)</f>
        <v>0</v>
      </c>
      <c r="F366" s="1245">
        <f>SUM(F367:F370)</f>
        <v>0</v>
      </c>
      <c r="G366" s="1245">
        <f>SUM(G367:G370)</f>
        <v>0</v>
      </c>
      <c r="H366" s="1244">
        <f>SUM(I366:L366)</f>
        <v>33.4</v>
      </c>
      <c r="I366" s="1245">
        <f>SUM(I367:I370)</f>
        <v>33.4</v>
      </c>
      <c r="J366" s="1245">
        <f>SUM(J367:J370)</f>
        <v>0</v>
      </c>
      <c r="K366" s="1245">
        <f>SUM(K367:K370)</f>
        <v>0</v>
      </c>
      <c r="L366" s="1245">
        <f>SUM(L367:L370)</f>
        <v>0</v>
      </c>
      <c r="M366" s="1244">
        <f t="shared" ref="M366:M382" si="76">SUM(N366:Q366)</f>
        <v>30.3</v>
      </c>
      <c r="N366" s="1245">
        <f>SUM(N367:N370)</f>
        <v>30.3</v>
      </c>
      <c r="O366" s="1245">
        <f>SUM(O367:O370)</f>
        <v>0</v>
      </c>
      <c r="P366" s="1245">
        <f>SUM(P367:P370)</f>
        <v>0</v>
      </c>
      <c r="Q366" s="1245">
        <f>SUM(Q367:Q370)</f>
        <v>0</v>
      </c>
      <c r="R366" s="1031"/>
      <c r="S366" s="800" t="s">
        <v>364</v>
      </c>
    </row>
    <row r="367" spans="1:19" ht="117" customHeight="1" x14ac:dyDescent="0.25">
      <c r="A367" s="875" t="s">
        <v>26</v>
      </c>
      <c r="B367" s="538" t="s">
        <v>701</v>
      </c>
      <c r="C367" s="1240">
        <f>SUM(D367:G367)</f>
        <v>0</v>
      </c>
      <c r="D367" s="1241">
        <v>0</v>
      </c>
      <c r="E367" s="1241">
        <v>0</v>
      </c>
      <c r="F367" s="1241">
        <v>0</v>
      </c>
      <c r="G367" s="1242">
        <v>0</v>
      </c>
      <c r="H367" s="1240">
        <f>SUM(I367:L367)</f>
        <v>0</v>
      </c>
      <c r="I367" s="1241">
        <v>0</v>
      </c>
      <c r="J367" s="1241">
        <v>0</v>
      </c>
      <c r="K367" s="1241">
        <v>0</v>
      </c>
      <c r="L367" s="1242">
        <v>0</v>
      </c>
      <c r="M367" s="1240">
        <f>SUM(N367:Q367)</f>
        <v>0</v>
      </c>
      <c r="N367" s="1241">
        <v>0</v>
      </c>
      <c r="O367" s="1241">
        <v>0</v>
      </c>
      <c r="P367" s="1241">
        <v>0</v>
      </c>
      <c r="Q367" s="1242">
        <v>0</v>
      </c>
      <c r="R367" s="1032"/>
      <c r="S367" s="800"/>
    </row>
    <row r="368" spans="1:19" ht="69.75" customHeight="1" x14ac:dyDescent="0.25">
      <c r="A368" s="875" t="s">
        <v>27</v>
      </c>
      <c r="B368" s="1027" t="s">
        <v>299</v>
      </c>
      <c r="C368" s="1240">
        <f>SUM(D368:G368)</f>
        <v>0</v>
      </c>
      <c r="D368" s="1241">
        <v>0</v>
      </c>
      <c r="E368" s="1241">
        <v>0</v>
      </c>
      <c r="F368" s="1241">
        <v>0</v>
      </c>
      <c r="G368" s="1242">
        <v>0</v>
      </c>
      <c r="H368" s="1240">
        <f t="shared" ref="H368:H381" si="77">SUM(I368:L368)</f>
        <v>0</v>
      </c>
      <c r="I368" s="1241">
        <v>0</v>
      </c>
      <c r="J368" s="1241">
        <v>0</v>
      </c>
      <c r="K368" s="1241">
        <v>0</v>
      </c>
      <c r="L368" s="1242">
        <v>0</v>
      </c>
      <c r="M368" s="1240">
        <f t="shared" si="76"/>
        <v>0</v>
      </c>
      <c r="N368" s="1241">
        <v>0</v>
      </c>
      <c r="O368" s="1241">
        <v>0</v>
      </c>
      <c r="P368" s="1241">
        <v>0</v>
      </c>
      <c r="Q368" s="1242">
        <v>0</v>
      </c>
      <c r="R368" s="1032"/>
      <c r="S368" s="800"/>
    </row>
    <row r="369" spans="1:19" ht="57.75" customHeight="1" x14ac:dyDescent="0.25">
      <c r="A369" s="875" t="s">
        <v>29</v>
      </c>
      <c r="B369" s="1027" t="s">
        <v>681</v>
      </c>
      <c r="C369" s="1240">
        <f t="shared" si="75"/>
        <v>5.4</v>
      </c>
      <c r="D369" s="1241">
        <v>5.4</v>
      </c>
      <c r="E369" s="1241">
        <v>0</v>
      </c>
      <c r="F369" s="1241">
        <v>0</v>
      </c>
      <c r="G369" s="1242">
        <v>0</v>
      </c>
      <c r="H369" s="1240">
        <f t="shared" si="77"/>
        <v>5.4</v>
      </c>
      <c r="I369" s="1241">
        <v>5.4</v>
      </c>
      <c r="J369" s="1241">
        <v>0</v>
      </c>
      <c r="K369" s="1241">
        <v>0</v>
      </c>
      <c r="L369" s="1242">
        <v>0</v>
      </c>
      <c r="M369" s="1240">
        <f t="shared" si="76"/>
        <v>5.3</v>
      </c>
      <c r="N369" s="1241">
        <v>5.3</v>
      </c>
      <c r="O369" s="1241">
        <v>0</v>
      </c>
      <c r="P369" s="1241">
        <v>0</v>
      </c>
      <c r="Q369" s="1242">
        <v>0</v>
      </c>
      <c r="R369" s="1032"/>
      <c r="S369" s="800"/>
    </row>
    <row r="370" spans="1:19" ht="84.75" x14ac:dyDescent="0.25">
      <c r="A370" s="875" t="s">
        <v>396</v>
      </c>
      <c r="B370" s="1027" t="s">
        <v>261</v>
      </c>
      <c r="C370" s="1247">
        <f t="shared" si="75"/>
        <v>28</v>
      </c>
      <c r="D370" s="1206">
        <f>SUM(D371:D374)</f>
        <v>28</v>
      </c>
      <c r="E370" s="1206">
        <f>SUM(E371:E374)</f>
        <v>0</v>
      </c>
      <c r="F370" s="1206">
        <f>SUM(F371:F374)</f>
        <v>0</v>
      </c>
      <c r="G370" s="1206">
        <f>SUM(G371:G374)</f>
        <v>0</v>
      </c>
      <c r="H370" s="1247">
        <f>SUM(I370:L370)</f>
        <v>28</v>
      </c>
      <c r="I370" s="1206">
        <f>SUM(I371:I374)</f>
        <v>28</v>
      </c>
      <c r="J370" s="1206">
        <f>SUM(J371:J374)</f>
        <v>0</v>
      </c>
      <c r="K370" s="1206">
        <f>SUM(K371:K374)</f>
        <v>0</v>
      </c>
      <c r="L370" s="1206">
        <f>SUM(L371:L374)</f>
        <v>0</v>
      </c>
      <c r="M370" s="1247">
        <f t="shared" si="76"/>
        <v>25</v>
      </c>
      <c r="N370" s="1206">
        <f>SUM(N371:N374)</f>
        <v>25</v>
      </c>
      <c r="O370" s="1206">
        <f>SUM(O371:O374)</f>
        <v>0</v>
      </c>
      <c r="P370" s="1206">
        <f>SUM(P371:P374)</f>
        <v>0</v>
      </c>
      <c r="Q370" s="1207">
        <f>SUM(Q371:Q374)</f>
        <v>0</v>
      </c>
      <c r="R370" s="1032"/>
      <c r="S370" s="800"/>
    </row>
    <row r="371" spans="1:19" ht="48.75" x14ac:dyDescent="0.25">
      <c r="A371" s="875" t="s">
        <v>480</v>
      </c>
      <c r="B371" s="1026" t="s">
        <v>481</v>
      </c>
      <c r="C371" s="1240">
        <f t="shared" si="75"/>
        <v>5</v>
      </c>
      <c r="D371" s="1241">
        <v>5</v>
      </c>
      <c r="E371" s="1241">
        <v>0</v>
      </c>
      <c r="F371" s="1241">
        <v>0</v>
      </c>
      <c r="G371" s="1242">
        <v>0</v>
      </c>
      <c r="H371" s="1240">
        <f t="shared" si="77"/>
        <v>5</v>
      </c>
      <c r="I371" s="1241">
        <v>5</v>
      </c>
      <c r="J371" s="1241">
        <v>0</v>
      </c>
      <c r="K371" s="1241">
        <v>0</v>
      </c>
      <c r="L371" s="1242">
        <v>0</v>
      </c>
      <c r="M371" s="1240">
        <f>SUM(N371:Q371)</f>
        <v>5</v>
      </c>
      <c r="N371" s="1241">
        <v>5</v>
      </c>
      <c r="O371" s="1241">
        <v>0</v>
      </c>
      <c r="P371" s="1241">
        <v>0</v>
      </c>
      <c r="Q371" s="1242">
        <v>0</v>
      </c>
      <c r="R371" s="1032"/>
      <c r="S371" s="800"/>
    </row>
    <row r="372" spans="1:19" ht="48.75" x14ac:dyDescent="0.25">
      <c r="A372" s="875" t="s">
        <v>482</v>
      </c>
      <c r="B372" s="1026" t="s">
        <v>695</v>
      </c>
      <c r="C372" s="1240">
        <f t="shared" si="75"/>
        <v>20</v>
      </c>
      <c r="D372" s="1241">
        <v>20</v>
      </c>
      <c r="E372" s="1241">
        <v>0</v>
      </c>
      <c r="F372" s="1241">
        <v>0</v>
      </c>
      <c r="G372" s="1242">
        <v>0</v>
      </c>
      <c r="H372" s="1240">
        <f t="shared" si="77"/>
        <v>20</v>
      </c>
      <c r="I372" s="1241">
        <v>20</v>
      </c>
      <c r="J372" s="1241">
        <v>0</v>
      </c>
      <c r="K372" s="1241">
        <v>0</v>
      </c>
      <c r="L372" s="1242">
        <v>0</v>
      </c>
      <c r="M372" s="1240">
        <f t="shared" si="76"/>
        <v>20</v>
      </c>
      <c r="N372" s="1241">
        <v>20</v>
      </c>
      <c r="O372" s="1241">
        <v>0</v>
      </c>
      <c r="P372" s="1241">
        <v>0</v>
      </c>
      <c r="Q372" s="1242">
        <v>0</v>
      </c>
      <c r="R372" s="1032"/>
      <c r="S372" s="800"/>
    </row>
    <row r="373" spans="1:19" ht="60.75" x14ac:dyDescent="0.25">
      <c r="A373" s="875" t="s">
        <v>483</v>
      </c>
      <c r="B373" s="1026" t="s">
        <v>484</v>
      </c>
      <c r="C373" s="1240">
        <f t="shared" si="75"/>
        <v>0</v>
      </c>
      <c r="D373" s="1241">
        <v>0</v>
      </c>
      <c r="E373" s="1241">
        <v>0</v>
      </c>
      <c r="F373" s="1241">
        <v>0</v>
      </c>
      <c r="G373" s="1242">
        <v>0</v>
      </c>
      <c r="H373" s="1240">
        <f t="shared" si="77"/>
        <v>0</v>
      </c>
      <c r="I373" s="1241">
        <v>0</v>
      </c>
      <c r="J373" s="1241">
        <v>0</v>
      </c>
      <c r="K373" s="1241">
        <v>0</v>
      </c>
      <c r="L373" s="1242">
        <v>0</v>
      </c>
      <c r="M373" s="1240">
        <f t="shared" si="76"/>
        <v>0</v>
      </c>
      <c r="N373" s="1241">
        <v>0</v>
      </c>
      <c r="O373" s="1241">
        <v>0</v>
      </c>
      <c r="P373" s="1241">
        <v>0</v>
      </c>
      <c r="Q373" s="1242">
        <v>0</v>
      </c>
      <c r="R373" s="1032"/>
      <c r="S373" s="800"/>
    </row>
    <row r="374" spans="1:19" ht="36.75" x14ac:dyDescent="0.25">
      <c r="A374" s="875" t="s">
        <v>485</v>
      </c>
      <c r="B374" s="1026" t="s">
        <v>486</v>
      </c>
      <c r="C374" s="1240">
        <f>SUM(D374:G374)</f>
        <v>3</v>
      </c>
      <c r="D374" s="1241">
        <v>3</v>
      </c>
      <c r="E374" s="1241">
        <v>0</v>
      </c>
      <c r="F374" s="1241">
        <v>0</v>
      </c>
      <c r="G374" s="1242">
        <v>0</v>
      </c>
      <c r="H374" s="1240">
        <f t="shared" si="77"/>
        <v>3</v>
      </c>
      <c r="I374" s="1241">
        <v>3</v>
      </c>
      <c r="J374" s="1241">
        <v>0</v>
      </c>
      <c r="K374" s="1241">
        <v>0</v>
      </c>
      <c r="L374" s="1242">
        <v>0</v>
      </c>
      <c r="M374" s="1240">
        <f t="shared" si="76"/>
        <v>0</v>
      </c>
      <c r="N374" s="1241">
        <v>0</v>
      </c>
      <c r="O374" s="1241">
        <v>0</v>
      </c>
      <c r="P374" s="1241">
        <v>0</v>
      </c>
      <c r="Q374" s="1242">
        <v>0</v>
      </c>
      <c r="R374" s="1032"/>
      <c r="S374" s="800"/>
    </row>
    <row r="375" spans="1:19" ht="60.75" customHeight="1" x14ac:dyDescent="0.25">
      <c r="A375" s="874">
        <v>2</v>
      </c>
      <c r="B375" s="1027" t="s">
        <v>392</v>
      </c>
      <c r="C375" s="1247">
        <f t="shared" ref="C375:C382" si="78">SUM(D375:G375)</f>
        <v>3415.4</v>
      </c>
      <c r="D375" s="1206">
        <f>SUM(D376:D379)</f>
        <v>3415.4</v>
      </c>
      <c r="E375" s="1206">
        <f>SUM(E376:E379)</f>
        <v>0</v>
      </c>
      <c r="F375" s="1206">
        <f>SUM(F376:F379)</f>
        <v>0</v>
      </c>
      <c r="G375" s="1207">
        <f>SUM(G376:G379)</f>
        <v>0</v>
      </c>
      <c r="H375" s="1247">
        <f t="shared" si="77"/>
        <v>3415.4</v>
      </c>
      <c r="I375" s="1206">
        <f>SUM(I376:I379)</f>
        <v>3415.4</v>
      </c>
      <c r="J375" s="1206">
        <f>SUM(J376:J379)</f>
        <v>0</v>
      </c>
      <c r="K375" s="1206">
        <f>SUM(K376:K379)</f>
        <v>0</v>
      </c>
      <c r="L375" s="1207">
        <f>SUM(L376:L379)</f>
        <v>0</v>
      </c>
      <c r="M375" s="1247">
        <f t="shared" si="76"/>
        <v>3357.6</v>
      </c>
      <c r="N375" s="1206">
        <f>SUM(N376:N379)</f>
        <v>3357.6</v>
      </c>
      <c r="O375" s="1206">
        <f>SUM(O376:O379)</f>
        <v>0</v>
      </c>
      <c r="P375" s="1206">
        <f>SUM(P376:P379)</f>
        <v>0</v>
      </c>
      <c r="Q375" s="1207">
        <f>SUM(Q376:Q379)</f>
        <v>0</v>
      </c>
      <c r="R375" s="1032"/>
      <c r="S375" s="800"/>
    </row>
    <row r="376" spans="1:19" ht="24.75" x14ac:dyDescent="0.25">
      <c r="A376" s="874" t="s">
        <v>34</v>
      </c>
      <c r="B376" s="1026" t="s">
        <v>304</v>
      </c>
      <c r="C376" s="1240">
        <f t="shared" si="78"/>
        <v>1296.7</v>
      </c>
      <c r="D376" s="1241">
        <v>1296.7</v>
      </c>
      <c r="E376" s="1241">
        <v>0</v>
      </c>
      <c r="F376" s="1241">
        <v>0</v>
      </c>
      <c r="G376" s="1242">
        <v>0</v>
      </c>
      <c r="H376" s="1240">
        <f t="shared" si="77"/>
        <v>1296.7</v>
      </c>
      <c r="I376" s="1241">
        <v>1296.7</v>
      </c>
      <c r="J376" s="1241">
        <v>0</v>
      </c>
      <c r="K376" s="1241">
        <v>0</v>
      </c>
      <c r="L376" s="1242">
        <v>0</v>
      </c>
      <c r="M376" s="1240">
        <f t="shared" si="76"/>
        <v>1301.5999999999999</v>
      </c>
      <c r="N376" s="1241">
        <v>1301.5999999999999</v>
      </c>
      <c r="O376" s="1241">
        <v>0</v>
      </c>
      <c r="P376" s="1241">
        <v>0</v>
      </c>
      <c r="Q376" s="1242">
        <v>0</v>
      </c>
      <c r="R376" s="1032"/>
      <c r="S376" s="800"/>
    </row>
    <row r="377" spans="1:19" ht="36.75" x14ac:dyDescent="0.25">
      <c r="A377" s="874" t="s">
        <v>115</v>
      </c>
      <c r="B377" s="1026" t="s">
        <v>305</v>
      </c>
      <c r="C377" s="1240">
        <f t="shared" si="78"/>
        <v>357.3</v>
      </c>
      <c r="D377" s="1241">
        <v>357.3</v>
      </c>
      <c r="E377" s="1241">
        <v>0</v>
      </c>
      <c r="F377" s="1241">
        <v>0</v>
      </c>
      <c r="G377" s="1242">
        <v>0</v>
      </c>
      <c r="H377" s="1240">
        <f t="shared" si="77"/>
        <v>357.3</v>
      </c>
      <c r="I377" s="1241">
        <v>357.3</v>
      </c>
      <c r="J377" s="1241">
        <v>0</v>
      </c>
      <c r="K377" s="1241">
        <v>0</v>
      </c>
      <c r="L377" s="1242">
        <v>0</v>
      </c>
      <c r="M377" s="1240">
        <f t="shared" si="76"/>
        <v>311.10000000000002</v>
      </c>
      <c r="N377" s="1241">
        <v>311.10000000000002</v>
      </c>
      <c r="O377" s="1241">
        <v>0</v>
      </c>
      <c r="P377" s="1241">
        <v>0</v>
      </c>
      <c r="Q377" s="1242">
        <v>0</v>
      </c>
      <c r="R377" s="1032"/>
      <c r="S377" s="800"/>
    </row>
    <row r="378" spans="1:19" ht="24.75" x14ac:dyDescent="0.25">
      <c r="A378" s="874" t="s">
        <v>116</v>
      </c>
      <c r="B378" s="1026" t="s">
        <v>365</v>
      </c>
      <c r="C378" s="1240">
        <f t="shared" si="78"/>
        <v>773.3</v>
      </c>
      <c r="D378" s="1241">
        <v>773.3</v>
      </c>
      <c r="E378" s="1241">
        <v>0</v>
      </c>
      <c r="F378" s="1241">
        <v>0</v>
      </c>
      <c r="G378" s="1242">
        <v>0</v>
      </c>
      <c r="H378" s="1240">
        <f t="shared" si="77"/>
        <v>773.3</v>
      </c>
      <c r="I378" s="1241">
        <v>773.3</v>
      </c>
      <c r="J378" s="1241">
        <v>0</v>
      </c>
      <c r="K378" s="1241">
        <v>0</v>
      </c>
      <c r="L378" s="1242">
        <v>0</v>
      </c>
      <c r="M378" s="1240">
        <f t="shared" si="76"/>
        <v>773.9</v>
      </c>
      <c r="N378" s="1241">
        <v>773.9</v>
      </c>
      <c r="O378" s="1241">
        <v>0</v>
      </c>
      <c r="P378" s="1241">
        <v>0</v>
      </c>
      <c r="Q378" s="1242">
        <v>0</v>
      </c>
      <c r="R378" s="1032"/>
      <c r="S378" s="800"/>
    </row>
    <row r="379" spans="1:19" ht="24.75" x14ac:dyDescent="0.25">
      <c r="A379" s="874" t="s">
        <v>117</v>
      </c>
      <c r="B379" s="1026" t="s">
        <v>307</v>
      </c>
      <c r="C379" s="1240">
        <f t="shared" si="78"/>
        <v>988.1</v>
      </c>
      <c r="D379" s="1241">
        <v>988.1</v>
      </c>
      <c r="E379" s="1241">
        <v>0</v>
      </c>
      <c r="F379" s="1241">
        <v>0</v>
      </c>
      <c r="G379" s="1242">
        <v>0</v>
      </c>
      <c r="H379" s="1240">
        <f t="shared" si="77"/>
        <v>988.1</v>
      </c>
      <c r="I379" s="1241">
        <v>988.1</v>
      </c>
      <c r="J379" s="1241">
        <v>0</v>
      </c>
      <c r="K379" s="1241">
        <v>0</v>
      </c>
      <c r="L379" s="1242">
        <v>0</v>
      </c>
      <c r="M379" s="1240">
        <f t="shared" si="76"/>
        <v>971</v>
      </c>
      <c r="N379" s="1241">
        <v>971</v>
      </c>
      <c r="O379" s="1241">
        <v>0</v>
      </c>
      <c r="P379" s="1241">
        <v>0</v>
      </c>
      <c r="Q379" s="1242">
        <v>0</v>
      </c>
      <c r="R379" s="1032"/>
      <c r="S379" s="800"/>
    </row>
    <row r="380" spans="1:19" ht="48.75" x14ac:dyDescent="0.25">
      <c r="A380" s="874">
        <v>3</v>
      </c>
      <c r="B380" s="1027" t="s">
        <v>262</v>
      </c>
      <c r="C380" s="1247">
        <f t="shared" si="78"/>
        <v>15</v>
      </c>
      <c r="D380" s="1206">
        <f>SUM(D381)</f>
        <v>15</v>
      </c>
      <c r="E380" s="1206">
        <f>SUM(E381)</f>
        <v>0</v>
      </c>
      <c r="F380" s="1206">
        <f>SUM(F381)</f>
        <v>0</v>
      </c>
      <c r="G380" s="1207">
        <f>SUM(G381)</f>
        <v>0</v>
      </c>
      <c r="H380" s="1247">
        <f t="shared" si="77"/>
        <v>15</v>
      </c>
      <c r="I380" s="1206">
        <f>SUM(I381)</f>
        <v>15</v>
      </c>
      <c r="J380" s="1206">
        <f>SUM(J381)</f>
        <v>0</v>
      </c>
      <c r="K380" s="1206">
        <f>SUM(K381)</f>
        <v>0</v>
      </c>
      <c r="L380" s="1207">
        <f>SUM(L381)</f>
        <v>0</v>
      </c>
      <c r="M380" s="1247">
        <f t="shared" si="76"/>
        <v>15</v>
      </c>
      <c r="N380" s="1206">
        <f>SUM(N381)</f>
        <v>15</v>
      </c>
      <c r="O380" s="1206">
        <f>SUM(O381)</f>
        <v>0</v>
      </c>
      <c r="P380" s="1206">
        <f>SUM(P381)</f>
        <v>0</v>
      </c>
      <c r="Q380" s="1207">
        <f>SUM(Q381)</f>
        <v>0</v>
      </c>
      <c r="R380" s="1032"/>
      <c r="S380" s="800"/>
    </row>
    <row r="381" spans="1:19" ht="48.75" x14ac:dyDescent="0.25">
      <c r="A381" s="874"/>
      <c r="B381" s="1026" t="s">
        <v>268</v>
      </c>
      <c r="C381" s="1240">
        <f t="shared" si="78"/>
        <v>15</v>
      </c>
      <c r="D381" s="1241">
        <v>15</v>
      </c>
      <c r="E381" s="1241">
        <v>0</v>
      </c>
      <c r="F381" s="1241">
        <v>0</v>
      </c>
      <c r="G381" s="1242">
        <v>0</v>
      </c>
      <c r="H381" s="1240">
        <f t="shared" si="77"/>
        <v>15</v>
      </c>
      <c r="I381" s="1241">
        <v>15</v>
      </c>
      <c r="J381" s="1241">
        <v>0</v>
      </c>
      <c r="K381" s="1241">
        <v>0</v>
      </c>
      <c r="L381" s="1242">
        <v>0</v>
      </c>
      <c r="M381" s="1240">
        <f t="shared" si="76"/>
        <v>15</v>
      </c>
      <c r="N381" s="1241">
        <v>15</v>
      </c>
      <c r="O381" s="1241">
        <v>0</v>
      </c>
      <c r="P381" s="1241">
        <v>0</v>
      </c>
      <c r="Q381" s="1242">
        <v>0</v>
      </c>
      <c r="R381" s="1032"/>
      <c r="S381" s="800"/>
    </row>
    <row r="382" spans="1:19" ht="25.5" customHeight="1" thickBot="1" x14ac:dyDescent="0.3">
      <c r="A382" s="1014"/>
      <c r="B382" s="907" t="s">
        <v>102</v>
      </c>
      <c r="C382" s="1028">
        <f t="shared" si="78"/>
        <v>3463.8</v>
      </c>
      <c r="D382" s="1029">
        <f>D366+D375+D380</f>
        <v>3463.8</v>
      </c>
      <c r="E382" s="1029">
        <f>E366+E375+E380</f>
        <v>0</v>
      </c>
      <c r="F382" s="1029">
        <f>F366+F375+F380</f>
        <v>0</v>
      </c>
      <c r="G382" s="1030">
        <f>G366+G375+G380</f>
        <v>0</v>
      </c>
      <c r="H382" s="1028">
        <f>SUM(I382:L382)</f>
        <v>3463.8</v>
      </c>
      <c r="I382" s="1029">
        <f>I366+I375+I380</f>
        <v>3463.8</v>
      </c>
      <c r="J382" s="1029">
        <f>J366+J375+J380</f>
        <v>0</v>
      </c>
      <c r="K382" s="1029">
        <f>K366+K375+K380</f>
        <v>0</v>
      </c>
      <c r="L382" s="1030">
        <f>L366+L375+L380</f>
        <v>0</v>
      </c>
      <c r="M382" s="1028">
        <f t="shared" si="76"/>
        <v>3402.9</v>
      </c>
      <c r="N382" s="994">
        <f>N366+N375+N380</f>
        <v>3402.9</v>
      </c>
      <c r="O382" s="1029">
        <f>O366+O375+O380</f>
        <v>0</v>
      </c>
      <c r="P382" s="1029">
        <f>P366+P375+P380</f>
        <v>0</v>
      </c>
      <c r="Q382" s="1030">
        <f>Q366+Q375+Q380</f>
        <v>0</v>
      </c>
      <c r="R382" s="1019"/>
      <c r="S382" s="800"/>
    </row>
    <row r="383" spans="1:19" ht="29.25" customHeight="1" thickBot="1" x14ac:dyDescent="0.3">
      <c r="A383" s="1849" t="s">
        <v>487</v>
      </c>
      <c r="B383" s="1850"/>
      <c r="C383" s="1850"/>
      <c r="D383" s="1850"/>
      <c r="E383" s="1850"/>
      <c r="F383" s="1850"/>
      <c r="G383" s="1850"/>
      <c r="H383" s="1850"/>
      <c r="I383" s="1850"/>
      <c r="J383" s="1850"/>
      <c r="K383" s="1850"/>
      <c r="L383" s="1850"/>
      <c r="M383" s="1850"/>
      <c r="N383" s="1850"/>
      <c r="O383" s="1850"/>
      <c r="P383" s="1850"/>
      <c r="Q383" s="1850"/>
      <c r="R383" s="1851"/>
      <c r="S383" s="1293"/>
    </row>
    <row r="384" spans="1:19" x14ac:dyDescent="0.25">
      <c r="A384" s="1033">
        <v>1</v>
      </c>
      <c r="B384" s="936" t="s">
        <v>488</v>
      </c>
      <c r="C384" s="1236">
        <f>D384+E384+F384</f>
        <v>0</v>
      </c>
      <c r="D384" s="1237">
        <v>0</v>
      </c>
      <c r="E384" s="1237">
        <v>0</v>
      </c>
      <c r="F384" s="1237">
        <v>0</v>
      </c>
      <c r="G384" s="1238">
        <v>0</v>
      </c>
      <c r="H384" s="1236">
        <f>I384+J384+K384</f>
        <v>0</v>
      </c>
      <c r="I384" s="1237">
        <v>0</v>
      </c>
      <c r="J384" s="1237">
        <v>0</v>
      </c>
      <c r="K384" s="1237">
        <v>0</v>
      </c>
      <c r="L384" s="1238">
        <v>0</v>
      </c>
      <c r="M384" s="1236">
        <f>N384+O384+P384</f>
        <v>0</v>
      </c>
      <c r="N384" s="1237">
        <v>0</v>
      </c>
      <c r="O384" s="1237">
        <v>0</v>
      </c>
      <c r="P384" s="1237">
        <v>0</v>
      </c>
      <c r="Q384" s="1238">
        <v>0</v>
      </c>
      <c r="R384" s="1035"/>
      <c r="S384" s="800" t="s">
        <v>364</v>
      </c>
    </row>
    <row r="385" spans="1:19" ht="24.75" x14ac:dyDescent="0.25">
      <c r="A385" s="876">
        <v>2</v>
      </c>
      <c r="B385" s="888" t="s">
        <v>489</v>
      </c>
      <c r="C385" s="1240">
        <f>D385+E385+F385</f>
        <v>0</v>
      </c>
      <c r="D385" s="1241">
        <v>0</v>
      </c>
      <c r="E385" s="1241">
        <v>0</v>
      </c>
      <c r="F385" s="1241">
        <v>0</v>
      </c>
      <c r="G385" s="1242">
        <v>0</v>
      </c>
      <c r="H385" s="1240">
        <f>I385+J385+K385</f>
        <v>0</v>
      </c>
      <c r="I385" s="1241">
        <v>0</v>
      </c>
      <c r="J385" s="1241">
        <v>0</v>
      </c>
      <c r="K385" s="1241">
        <v>0</v>
      </c>
      <c r="L385" s="1242">
        <v>0</v>
      </c>
      <c r="M385" s="1240">
        <f>N385+O385+P385</f>
        <v>0</v>
      </c>
      <c r="N385" s="1241">
        <v>0</v>
      </c>
      <c r="O385" s="1241">
        <v>0</v>
      </c>
      <c r="P385" s="1241">
        <v>0</v>
      </c>
      <c r="Q385" s="1242">
        <v>0</v>
      </c>
      <c r="R385" s="1017"/>
      <c r="S385" s="800"/>
    </row>
    <row r="386" spans="1:19" ht="25.5" customHeight="1" thickBot="1" x14ac:dyDescent="0.3">
      <c r="A386" s="1014"/>
      <c r="B386" s="1034" t="s">
        <v>102</v>
      </c>
      <c r="C386" s="993">
        <f>SUM(D386:G386)</f>
        <v>0</v>
      </c>
      <c r="D386" s="994">
        <f>D384+D385</f>
        <v>0</v>
      </c>
      <c r="E386" s="994">
        <f>E384+E385</f>
        <v>0</v>
      </c>
      <c r="F386" s="994">
        <f>F384+F385</f>
        <v>0</v>
      </c>
      <c r="G386" s="995">
        <f>G384+G385</f>
        <v>0</v>
      </c>
      <c r="H386" s="993">
        <f>SUM(I386:L386)</f>
        <v>0</v>
      </c>
      <c r="I386" s="994">
        <f>I384+I385</f>
        <v>0</v>
      </c>
      <c r="J386" s="994">
        <f>J384+J385</f>
        <v>0</v>
      </c>
      <c r="K386" s="994">
        <f>K384+K385</f>
        <v>0</v>
      </c>
      <c r="L386" s="995">
        <f>L384+L385</f>
        <v>0</v>
      </c>
      <c r="M386" s="993">
        <f>SUM(N386:Q386)</f>
        <v>0</v>
      </c>
      <c r="N386" s="994">
        <f>N384+N385</f>
        <v>0</v>
      </c>
      <c r="O386" s="994">
        <f>O384+O385</f>
        <v>0</v>
      </c>
      <c r="P386" s="994">
        <f>P384+P385</f>
        <v>0</v>
      </c>
      <c r="Q386" s="995">
        <f>Q384+Q385</f>
        <v>0</v>
      </c>
      <c r="R386" s="1019"/>
      <c r="S386" s="800"/>
    </row>
    <row r="387" spans="1:19" ht="30" customHeight="1" thickBot="1" x14ac:dyDescent="0.35">
      <c r="A387" s="1910" t="s">
        <v>407</v>
      </c>
      <c r="B387" s="1911"/>
      <c r="C387" s="1911"/>
      <c r="D387" s="1911"/>
      <c r="E387" s="1911"/>
      <c r="F387" s="1911"/>
      <c r="G387" s="1911"/>
      <c r="H387" s="1911"/>
      <c r="I387" s="1911"/>
      <c r="J387" s="1911"/>
      <c r="K387" s="1911"/>
      <c r="L387" s="1911"/>
      <c r="M387" s="1911"/>
      <c r="N387" s="1911"/>
      <c r="O387" s="1911"/>
      <c r="P387" s="1911"/>
      <c r="Q387" s="1911"/>
      <c r="R387" s="1912"/>
      <c r="S387" s="1293"/>
    </row>
    <row r="388" spans="1:19" ht="48.75" x14ac:dyDescent="0.25">
      <c r="A388" s="1036">
        <v>1</v>
      </c>
      <c r="B388" s="1037" t="s">
        <v>287</v>
      </c>
      <c r="C388" s="1236">
        <f>SUM(D388:G388)</f>
        <v>0</v>
      </c>
      <c r="D388" s="1248">
        <v>0</v>
      </c>
      <c r="E388" s="1248">
        <v>0</v>
      </c>
      <c r="F388" s="1248">
        <v>0</v>
      </c>
      <c r="G388" s="1249">
        <v>0</v>
      </c>
      <c r="H388" s="1236">
        <f>SUM(I388:L388)</f>
        <v>0</v>
      </c>
      <c r="I388" s="1248">
        <v>0</v>
      </c>
      <c r="J388" s="1248">
        <v>0</v>
      </c>
      <c r="K388" s="1248">
        <v>0</v>
      </c>
      <c r="L388" s="1249">
        <v>0</v>
      </c>
      <c r="M388" s="1236">
        <f>SUM(N388:Q388)</f>
        <v>0</v>
      </c>
      <c r="N388" s="1248">
        <v>0</v>
      </c>
      <c r="O388" s="1248">
        <v>0</v>
      </c>
      <c r="P388" s="1248">
        <v>0</v>
      </c>
      <c r="Q388" s="1249">
        <v>0</v>
      </c>
      <c r="R388" s="1039"/>
      <c r="S388" s="800" t="s">
        <v>364</v>
      </c>
    </row>
    <row r="389" spans="1:19" ht="60.75" x14ac:dyDescent="0.25">
      <c r="A389" s="774">
        <v>2</v>
      </c>
      <c r="B389" s="1038" t="s">
        <v>288</v>
      </c>
      <c r="C389" s="1240">
        <f>SUM(D389:G389)</f>
        <v>0</v>
      </c>
      <c r="D389" s="1211">
        <v>0</v>
      </c>
      <c r="E389" s="1211">
        <v>0</v>
      </c>
      <c r="F389" s="1211">
        <v>0</v>
      </c>
      <c r="G389" s="1212">
        <v>0</v>
      </c>
      <c r="H389" s="1240">
        <f>SUM(I389:L389)</f>
        <v>0</v>
      </c>
      <c r="I389" s="1211">
        <v>0</v>
      </c>
      <c r="J389" s="1211">
        <v>0</v>
      </c>
      <c r="K389" s="1211">
        <v>0</v>
      </c>
      <c r="L389" s="1212">
        <v>0</v>
      </c>
      <c r="M389" s="1240">
        <f>SUM(N389:Q389)</f>
        <v>0</v>
      </c>
      <c r="N389" s="1211">
        <v>0</v>
      </c>
      <c r="O389" s="1211">
        <v>0</v>
      </c>
      <c r="P389" s="1211">
        <v>0</v>
      </c>
      <c r="Q389" s="1212">
        <v>0</v>
      </c>
      <c r="R389" s="1040"/>
      <c r="S389" s="800"/>
    </row>
    <row r="390" spans="1:19" ht="23.25" customHeight="1" thickBot="1" x14ac:dyDescent="0.3">
      <c r="A390" s="1014"/>
      <c r="B390" s="1015" t="s">
        <v>102</v>
      </c>
      <c r="C390" s="993">
        <f>SUM(D390:G390)</f>
        <v>0</v>
      </c>
      <c r="D390" s="994">
        <f>SUM(D388:D389)</f>
        <v>0</v>
      </c>
      <c r="E390" s="994">
        <f>SUM(E388:E389)</f>
        <v>0</v>
      </c>
      <c r="F390" s="994">
        <f>SUM(F388:F389)</f>
        <v>0</v>
      </c>
      <c r="G390" s="995">
        <f>SUM(G388:G389)</f>
        <v>0</v>
      </c>
      <c r="H390" s="993">
        <f>SUM(I390:L390)</f>
        <v>0</v>
      </c>
      <c r="I390" s="994">
        <f>SUM(I388:I389)</f>
        <v>0</v>
      </c>
      <c r="J390" s="994">
        <f>SUM(J388:J389)</f>
        <v>0</v>
      </c>
      <c r="K390" s="994">
        <f>SUM(K388:K389)</f>
        <v>0</v>
      </c>
      <c r="L390" s="995">
        <f>SUM(L388:L389)</f>
        <v>0</v>
      </c>
      <c r="M390" s="993">
        <f>SUM(N390:Q390)</f>
        <v>0</v>
      </c>
      <c r="N390" s="994">
        <f>SUM(N388:N389)</f>
        <v>0</v>
      </c>
      <c r="O390" s="994">
        <f>SUM(O388:O389)</f>
        <v>0</v>
      </c>
      <c r="P390" s="994">
        <f>SUM(P388:P389)</f>
        <v>0</v>
      </c>
      <c r="Q390" s="995">
        <f>SUM(Q388:Q389)</f>
        <v>0</v>
      </c>
      <c r="R390" s="1019"/>
      <c r="S390" s="800"/>
    </row>
    <row r="391" spans="1:19" ht="36.75" customHeight="1" thickBot="1" x14ac:dyDescent="0.35">
      <c r="A391" s="1837" t="s">
        <v>363</v>
      </c>
      <c r="B391" s="1838"/>
      <c r="C391" s="1838"/>
      <c r="D391" s="1838"/>
      <c r="E391" s="1838"/>
      <c r="F391" s="1838"/>
      <c r="G391" s="1838"/>
      <c r="H391" s="1838"/>
      <c r="I391" s="1838"/>
      <c r="J391" s="1838"/>
      <c r="K391" s="1838"/>
      <c r="L391" s="1838"/>
      <c r="M391" s="1838"/>
      <c r="N391" s="1838"/>
      <c r="O391" s="1838"/>
      <c r="P391" s="1838"/>
      <c r="Q391" s="1838"/>
      <c r="R391" s="1839"/>
      <c r="S391" s="1293"/>
    </row>
    <row r="392" spans="1:19" ht="49.5" x14ac:dyDescent="0.3">
      <c r="A392" s="1041" t="s">
        <v>26</v>
      </c>
      <c r="B392" s="1021" t="s">
        <v>490</v>
      </c>
      <c r="C392" s="1250">
        <v>0</v>
      </c>
      <c r="D392" s="1251">
        <v>0</v>
      </c>
      <c r="E392" s="1251">
        <v>0</v>
      </c>
      <c r="F392" s="1251">
        <v>0</v>
      </c>
      <c r="G392" s="1252">
        <v>0</v>
      </c>
      <c r="H392" s="1250">
        <v>0</v>
      </c>
      <c r="I392" s="1251">
        <v>0</v>
      </c>
      <c r="J392" s="1251">
        <v>0</v>
      </c>
      <c r="K392" s="1251">
        <v>0</v>
      </c>
      <c r="L392" s="1252">
        <v>0</v>
      </c>
      <c r="M392" s="1250">
        <v>0</v>
      </c>
      <c r="N392" s="1251">
        <v>0</v>
      </c>
      <c r="O392" s="1251">
        <v>0</v>
      </c>
      <c r="P392" s="1251">
        <v>0</v>
      </c>
      <c r="Q392" s="1252">
        <v>0</v>
      </c>
      <c r="R392" s="1043"/>
      <c r="S392" s="800"/>
    </row>
    <row r="393" spans="1:19" ht="85.5" x14ac:dyDescent="0.3">
      <c r="A393" s="877" t="s">
        <v>27</v>
      </c>
      <c r="B393" s="1042" t="s">
        <v>356</v>
      </c>
      <c r="C393" s="1146">
        <f>SUM(D393:G393)</f>
        <v>30</v>
      </c>
      <c r="D393" s="1145">
        <v>30</v>
      </c>
      <c r="E393" s="1145">
        <v>0</v>
      </c>
      <c r="F393" s="1145">
        <v>0</v>
      </c>
      <c r="G393" s="1253">
        <v>0</v>
      </c>
      <c r="H393" s="1146">
        <f>SUM(I393:L393)</f>
        <v>30</v>
      </c>
      <c r="I393" s="1145">
        <v>30</v>
      </c>
      <c r="J393" s="1145">
        <v>0</v>
      </c>
      <c r="K393" s="1145">
        <v>0</v>
      </c>
      <c r="L393" s="1253">
        <v>0</v>
      </c>
      <c r="M393" s="1146">
        <f>SUM(N393:Q393)</f>
        <v>0</v>
      </c>
      <c r="N393" s="1145">
        <v>0</v>
      </c>
      <c r="O393" s="1145">
        <v>0</v>
      </c>
      <c r="P393" s="1145">
        <v>0</v>
      </c>
      <c r="Q393" s="1253">
        <v>0</v>
      </c>
      <c r="R393" s="1044"/>
      <c r="S393" s="800"/>
    </row>
    <row r="394" spans="1:19" ht="37.5" x14ac:dyDescent="0.3">
      <c r="A394" s="878" t="s">
        <v>28</v>
      </c>
      <c r="B394" s="54" t="s">
        <v>491</v>
      </c>
      <c r="C394" s="1146">
        <v>0</v>
      </c>
      <c r="D394" s="1145">
        <v>0</v>
      </c>
      <c r="E394" s="1145">
        <v>0</v>
      </c>
      <c r="F394" s="1145">
        <v>0</v>
      </c>
      <c r="G394" s="1253">
        <v>0</v>
      </c>
      <c r="H394" s="1146">
        <v>0</v>
      </c>
      <c r="I394" s="1145">
        <v>0</v>
      </c>
      <c r="J394" s="1145">
        <v>0</v>
      </c>
      <c r="K394" s="1145">
        <v>0</v>
      </c>
      <c r="L394" s="1253">
        <v>0</v>
      </c>
      <c r="M394" s="1146">
        <v>0</v>
      </c>
      <c r="N394" s="1145">
        <v>0</v>
      </c>
      <c r="O394" s="1145">
        <v>0</v>
      </c>
      <c r="P394" s="1145">
        <v>0</v>
      </c>
      <c r="Q394" s="1253">
        <v>0</v>
      </c>
      <c r="R394" s="1044"/>
      <c r="S394" s="800"/>
    </row>
    <row r="395" spans="1:19" ht="36" x14ac:dyDescent="0.3">
      <c r="A395" s="878" t="s">
        <v>29</v>
      </c>
      <c r="B395" s="188" t="s">
        <v>492</v>
      </c>
      <c r="C395" s="1146">
        <v>0</v>
      </c>
      <c r="D395" s="1145">
        <v>0</v>
      </c>
      <c r="E395" s="1145">
        <v>0</v>
      </c>
      <c r="F395" s="1145">
        <v>0</v>
      </c>
      <c r="G395" s="1253">
        <v>0</v>
      </c>
      <c r="H395" s="1146">
        <v>0</v>
      </c>
      <c r="I395" s="1145">
        <v>0</v>
      </c>
      <c r="J395" s="1145">
        <v>0</v>
      </c>
      <c r="K395" s="1145">
        <v>0</v>
      </c>
      <c r="L395" s="1253">
        <v>0</v>
      </c>
      <c r="M395" s="1146">
        <v>0</v>
      </c>
      <c r="N395" s="1145">
        <v>0</v>
      </c>
      <c r="O395" s="1145">
        <v>0</v>
      </c>
      <c r="P395" s="1145">
        <v>0</v>
      </c>
      <c r="Q395" s="1253">
        <v>0</v>
      </c>
      <c r="R395" s="1044"/>
      <c r="S395" s="800"/>
    </row>
    <row r="396" spans="1:19" ht="61.5" x14ac:dyDescent="0.3">
      <c r="A396" s="878" t="s">
        <v>30</v>
      </c>
      <c r="B396" s="54" t="s">
        <v>493</v>
      </c>
      <c r="C396" s="1146">
        <v>0</v>
      </c>
      <c r="D396" s="1145">
        <v>0</v>
      </c>
      <c r="E396" s="1145">
        <v>0</v>
      </c>
      <c r="F396" s="1145">
        <v>0</v>
      </c>
      <c r="G396" s="1253">
        <v>0</v>
      </c>
      <c r="H396" s="1146">
        <v>0</v>
      </c>
      <c r="I396" s="1145">
        <v>0</v>
      </c>
      <c r="J396" s="1145">
        <v>0</v>
      </c>
      <c r="K396" s="1145">
        <v>0</v>
      </c>
      <c r="L396" s="1253">
        <v>0</v>
      </c>
      <c r="M396" s="1146">
        <v>0</v>
      </c>
      <c r="N396" s="1145">
        <v>0</v>
      </c>
      <c r="O396" s="1145">
        <v>0</v>
      </c>
      <c r="P396" s="1145">
        <v>0</v>
      </c>
      <c r="Q396" s="1253">
        <v>0</v>
      </c>
      <c r="R396" s="1044"/>
      <c r="S396" s="800"/>
    </row>
    <row r="397" spans="1:19" ht="37.5" x14ac:dyDescent="0.3">
      <c r="A397" s="878" t="s">
        <v>495</v>
      </c>
      <c r="B397" s="54" t="s">
        <v>494</v>
      </c>
      <c r="C397" s="1146">
        <v>0</v>
      </c>
      <c r="D397" s="1145">
        <v>0</v>
      </c>
      <c r="E397" s="1145">
        <v>0</v>
      </c>
      <c r="F397" s="1145">
        <v>0</v>
      </c>
      <c r="G397" s="1253">
        <v>0</v>
      </c>
      <c r="H397" s="1146">
        <v>0</v>
      </c>
      <c r="I397" s="1145">
        <v>0</v>
      </c>
      <c r="J397" s="1145">
        <v>0</v>
      </c>
      <c r="K397" s="1145">
        <v>0</v>
      </c>
      <c r="L397" s="1253">
        <v>0</v>
      </c>
      <c r="M397" s="1146">
        <v>0</v>
      </c>
      <c r="N397" s="1145">
        <v>0</v>
      </c>
      <c r="O397" s="1145">
        <v>0</v>
      </c>
      <c r="P397" s="1145">
        <v>0</v>
      </c>
      <c r="Q397" s="1253">
        <v>0</v>
      </c>
      <c r="R397" s="1044"/>
      <c r="S397" s="800"/>
    </row>
    <row r="398" spans="1:19" ht="27.75" customHeight="1" thickBot="1" x14ac:dyDescent="0.3">
      <c r="A398" s="1014"/>
      <c r="B398" s="1010" t="s">
        <v>102</v>
      </c>
      <c r="C398" s="993">
        <f>SUM(D398:G398)</f>
        <v>30</v>
      </c>
      <c r="D398" s="994">
        <f>SUM(D392:D397)</f>
        <v>30</v>
      </c>
      <c r="E398" s="994">
        <f t="shared" ref="E398:K398" si="79">SUM(E392:E397)</f>
        <v>0</v>
      </c>
      <c r="F398" s="994">
        <f t="shared" si="79"/>
        <v>0</v>
      </c>
      <c r="G398" s="995">
        <f t="shared" si="79"/>
        <v>0</v>
      </c>
      <c r="H398" s="993">
        <f>SUM(I398:L398)</f>
        <v>30</v>
      </c>
      <c r="I398" s="994">
        <f t="shared" si="79"/>
        <v>30</v>
      </c>
      <c r="J398" s="994">
        <f t="shared" si="79"/>
        <v>0</v>
      </c>
      <c r="K398" s="994">
        <f t="shared" si="79"/>
        <v>0</v>
      </c>
      <c r="L398" s="995">
        <f>SUM(L392:L397)</f>
        <v>0</v>
      </c>
      <c r="M398" s="993">
        <f>SUM(N398:Q398)</f>
        <v>0</v>
      </c>
      <c r="N398" s="994">
        <f>SUM(N392:N397)</f>
        <v>0</v>
      </c>
      <c r="O398" s="994">
        <f>SUM(O392:O397)</f>
        <v>0</v>
      </c>
      <c r="P398" s="994">
        <f>SUM(P392:P397)</f>
        <v>0</v>
      </c>
      <c r="Q398" s="995">
        <f>SUM(Q392:Q397)</f>
        <v>0</v>
      </c>
      <c r="R398" s="1408"/>
      <c r="S398" s="800"/>
    </row>
    <row r="399" spans="1:19" ht="41.25" customHeight="1" thickBot="1" x14ac:dyDescent="0.35">
      <c r="A399" s="1837" t="s">
        <v>360</v>
      </c>
      <c r="B399" s="1838"/>
      <c r="C399" s="1838"/>
      <c r="D399" s="1838"/>
      <c r="E399" s="1838"/>
      <c r="F399" s="1838"/>
      <c r="G399" s="1838"/>
      <c r="H399" s="1838"/>
      <c r="I399" s="1838"/>
      <c r="J399" s="1838"/>
      <c r="K399" s="1838"/>
      <c r="L399" s="1838"/>
      <c r="M399" s="1838"/>
      <c r="N399" s="1838"/>
      <c r="O399" s="1838"/>
      <c r="P399" s="1838"/>
      <c r="Q399" s="1838"/>
      <c r="R399" s="1839"/>
      <c r="S399" s="1293"/>
    </row>
    <row r="400" spans="1:19" ht="48.75" x14ac:dyDescent="0.25">
      <c r="A400" s="1045" t="s">
        <v>26</v>
      </c>
      <c r="B400" s="1021" t="s">
        <v>496</v>
      </c>
      <c r="C400" s="1236">
        <f t="shared" ref="C400:C405" si="80">SUM(D400:G400)</f>
        <v>0</v>
      </c>
      <c r="D400" s="1248">
        <v>0</v>
      </c>
      <c r="E400" s="1248">
        <v>0</v>
      </c>
      <c r="F400" s="1248">
        <v>0</v>
      </c>
      <c r="G400" s="1249">
        <v>0</v>
      </c>
      <c r="H400" s="1236">
        <f t="shared" ref="H400:H405" si="81">SUM(I400:L400)</f>
        <v>0</v>
      </c>
      <c r="I400" s="1254">
        <v>0</v>
      </c>
      <c r="J400" s="1254">
        <v>0</v>
      </c>
      <c r="K400" s="1254">
        <v>0</v>
      </c>
      <c r="L400" s="1249">
        <v>0</v>
      </c>
      <c r="M400" s="1236">
        <f t="shared" ref="M400:M405" si="82">SUM(N400:Q400)</f>
        <v>0</v>
      </c>
      <c r="N400" s="1248">
        <v>0</v>
      </c>
      <c r="O400" s="1248">
        <v>0</v>
      </c>
      <c r="P400" s="1248">
        <v>0</v>
      </c>
      <c r="Q400" s="1249">
        <v>0</v>
      </c>
      <c r="R400" s="1039"/>
      <c r="S400" s="800" t="s">
        <v>364</v>
      </c>
    </row>
    <row r="401" spans="1:19" ht="24.75" x14ac:dyDescent="0.25">
      <c r="A401" s="879" t="s">
        <v>27</v>
      </c>
      <c r="B401" s="1042" t="s">
        <v>357</v>
      </c>
      <c r="C401" s="1240">
        <f t="shared" si="80"/>
        <v>10</v>
      </c>
      <c r="D401" s="1211">
        <v>10</v>
      </c>
      <c r="E401" s="1211">
        <v>0</v>
      </c>
      <c r="F401" s="1211">
        <v>0</v>
      </c>
      <c r="G401" s="1212">
        <v>0</v>
      </c>
      <c r="H401" s="1240">
        <f t="shared" si="81"/>
        <v>10</v>
      </c>
      <c r="I401" s="1188">
        <v>10</v>
      </c>
      <c r="J401" s="1188">
        <v>0</v>
      </c>
      <c r="K401" s="1188">
        <v>0</v>
      </c>
      <c r="L401" s="1212">
        <v>0</v>
      </c>
      <c r="M401" s="1240">
        <f t="shared" si="82"/>
        <v>9.9250000000000007</v>
      </c>
      <c r="N401" s="1211">
        <v>9.9250000000000007</v>
      </c>
      <c r="O401" s="1211">
        <v>0</v>
      </c>
      <c r="P401" s="1211">
        <v>0</v>
      </c>
      <c r="Q401" s="1212">
        <v>0</v>
      </c>
      <c r="R401" s="1040"/>
      <c r="S401" s="800"/>
    </row>
    <row r="402" spans="1:19" ht="24.75" x14ac:dyDescent="0.25">
      <c r="A402" s="879" t="s">
        <v>28</v>
      </c>
      <c r="B402" s="54" t="s">
        <v>497</v>
      </c>
      <c r="C402" s="1240">
        <f t="shared" si="80"/>
        <v>0</v>
      </c>
      <c r="D402" s="1211">
        <v>0</v>
      </c>
      <c r="E402" s="1211">
        <v>0</v>
      </c>
      <c r="F402" s="1211">
        <v>0</v>
      </c>
      <c r="G402" s="1212">
        <v>0</v>
      </c>
      <c r="H402" s="1240">
        <f t="shared" si="81"/>
        <v>0</v>
      </c>
      <c r="I402" s="1188">
        <v>0</v>
      </c>
      <c r="J402" s="1188">
        <v>0</v>
      </c>
      <c r="K402" s="1188">
        <v>0</v>
      </c>
      <c r="L402" s="1212">
        <v>0</v>
      </c>
      <c r="M402" s="1240">
        <f t="shared" si="82"/>
        <v>0</v>
      </c>
      <c r="N402" s="1211">
        <v>0</v>
      </c>
      <c r="O402" s="1211">
        <v>0</v>
      </c>
      <c r="P402" s="1211">
        <v>0</v>
      </c>
      <c r="Q402" s="1212">
        <v>0</v>
      </c>
      <c r="R402" s="1040"/>
      <c r="S402" s="800"/>
    </row>
    <row r="403" spans="1:19" ht="36.75" x14ac:dyDescent="0.25">
      <c r="A403" s="879" t="s">
        <v>29</v>
      </c>
      <c r="B403" s="1042" t="s">
        <v>187</v>
      </c>
      <c r="C403" s="1240">
        <f t="shared" si="80"/>
        <v>60</v>
      </c>
      <c r="D403" s="1211">
        <v>60</v>
      </c>
      <c r="E403" s="1211">
        <v>0</v>
      </c>
      <c r="F403" s="1211">
        <v>0</v>
      </c>
      <c r="G403" s="1212">
        <v>0</v>
      </c>
      <c r="H403" s="1240">
        <f t="shared" si="81"/>
        <v>60</v>
      </c>
      <c r="I403" s="1188">
        <v>60</v>
      </c>
      <c r="J403" s="1188">
        <v>0</v>
      </c>
      <c r="K403" s="1188">
        <v>0</v>
      </c>
      <c r="L403" s="1212">
        <v>0</v>
      </c>
      <c r="M403" s="1240">
        <f t="shared" si="82"/>
        <v>0</v>
      </c>
      <c r="N403" s="1211">
        <v>0</v>
      </c>
      <c r="O403" s="1211">
        <v>0</v>
      </c>
      <c r="P403" s="1211">
        <v>0</v>
      </c>
      <c r="Q403" s="1212">
        <v>0</v>
      </c>
      <c r="R403" s="1040"/>
      <c r="S403" s="800"/>
    </row>
    <row r="404" spans="1:19" ht="36.75" x14ac:dyDescent="0.25">
      <c r="A404" s="879" t="s">
        <v>30</v>
      </c>
      <c r="B404" s="1042" t="s">
        <v>358</v>
      </c>
      <c r="C404" s="1240">
        <f t="shared" si="80"/>
        <v>10</v>
      </c>
      <c r="D404" s="1211">
        <v>10</v>
      </c>
      <c r="E404" s="1211">
        <v>0</v>
      </c>
      <c r="F404" s="1211">
        <v>0</v>
      </c>
      <c r="G404" s="1212">
        <v>0</v>
      </c>
      <c r="H404" s="1240">
        <f t="shared" si="81"/>
        <v>10</v>
      </c>
      <c r="I404" s="1188">
        <v>10</v>
      </c>
      <c r="J404" s="1188">
        <v>0</v>
      </c>
      <c r="K404" s="1188">
        <v>0</v>
      </c>
      <c r="L404" s="1212">
        <v>0</v>
      </c>
      <c r="M404" s="1240">
        <f t="shared" si="82"/>
        <v>9.9250000000000007</v>
      </c>
      <c r="N404" s="1211">
        <v>9.9250000000000007</v>
      </c>
      <c r="O404" s="1211">
        <v>0</v>
      </c>
      <c r="P404" s="1211">
        <v>0</v>
      </c>
      <c r="Q404" s="1212">
        <v>0</v>
      </c>
      <c r="R404" s="1040"/>
      <c r="S404" s="800"/>
    </row>
    <row r="405" spans="1:19" ht="27" customHeight="1" thickBot="1" x14ac:dyDescent="0.3">
      <c r="A405" s="1409"/>
      <c r="B405" s="907" t="s">
        <v>102</v>
      </c>
      <c r="C405" s="993">
        <f t="shared" si="80"/>
        <v>80</v>
      </c>
      <c r="D405" s="994">
        <f>SUM(D400:D404)</f>
        <v>80</v>
      </c>
      <c r="E405" s="994">
        <f>SUM(E400:E404)</f>
        <v>0</v>
      </c>
      <c r="F405" s="994">
        <f>SUM(F400:F404)</f>
        <v>0</v>
      </c>
      <c r="G405" s="995">
        <f>SUM(G400:G404)</f>
        <v>0</v>
      </c>
      <c r="H405" s="993">
        <f t="shared" si="81"/>
        <v>80</v>
      </c>
      <c r="I405" s="994">
        <f>SUM(I400:I404)</f>
        <v>80</v>
      </c>
      <c r="J405" s="994">
        <f>SUM(J400:J404)</f>
        <v>0</v>
      </c>
      <c r="K405" s="994">
        <f>SUM(K400:K404)</f>
        <v>0</v>
      </c>
      <c r="L405" s="995">
        <f>SUM(L400:L404)</f>
        <v>0</v>
      </c>
      <c r="M405" s="993">
        <f t="shared" si="82"/>
        <v>19.850000000000001</v>
      </c>
      <c r="N405" s="994">
        <f>SUM(N400:N404)</f>
        <v>19.850000000000001</v>
      </c>
      <c r="O405" s="994">
        <f>SUM(O400:O404)</f>
        <v>0</v>
      </c>
      <c r="P405" s="994">
        <f>SUM(P400:P404)</f>
        <v>0</v>
      </c>
      <c r="Q405" s="995">
        <f>SUM(Q400:Q404)</f>
        <v>0</v>
      </c>
      <c r="R405" s="1408"/>
      <c r="S405" s="800"/>
    </row>
    <row r="406" spans="1:19" ht="33" customHeight="1" thickBot="1" x14ac:dyDescent="0.3">
      <c r="A406" s="1840" t="s">
        <v>498</v>
      </c>
      <c r="B406" s="1841"/>
      <c r="C406" s="1841"/>
      <c r="D406" s="1841"/>
      <c r="E406" s="1841"/>
      <c r="F406" s="1841"/>
      <c r="G406" s="1841"/>
      <c r="H406" s="1841"/>
      <c r="I406" s="1841"/>
      <c r="J406" s="1841"/>
      <c r="K406" s="1841"/>
      <c r="L406" s="1841"/>
      <c r="M406" s="1841"/>
      <c r="N406" s="1841"/>
      <c r="O406" s="1841"/>
      <c r="P406" s="1841"/>
      <c r="Q406" s="1841"/>
      <c r="R406" s="1842"/>
      <c r="S406" s="800"/>
    </row>
    <row r="407" spans="1:19" ht="48" x14ac:dyDescent="0.25">
      <c r="A407" s="1330">
        <v>1</v>
      </c>
      <c r="B407" s="1047" t="s">
        <v>499</v>
      </c>
      <c r="C407" s="1236">
        <v>0</v>
      </c>
      <c r="D407" s="1237">
        <v>0</v>
      </c>
      <c r="E407" s="1237">
        <v>0</v>
      </c>
      <c r="F407" s="1237">
        <v>0</v>
      </c>
      <c r="G407" s="1238">
        <v>0</v>
      </c>
      <c r="H407" s="1236">
        <v>0</v>
      </c>
      <c r="I407" s="1237">
        <v>0</v>
      </c>
      <c r="J407" s="1237">
        <v>0</v>
      </c>
      <c r="K407" s="1237">
        <v>0</v>
      </c>
      <c r="L407" s="1238">
        <v>0</v>
      </c>
      <c r="M407" s="1236">
        <v>0</v>
      </c>
      <c r="N407" s="1237">
        <v>0</v>
      </c>
      <c r="O407" s="1237">
        <v>0</v>
      </c>
      <c r="P407" s="1237">
        <v>0</v>
      </c>
      <c r="Q407" s="1238">
        <v>0</v>
      </c>
      <c r="R407" s="1022"/>
      <c r="S407" s="800" t="s">
        <v>364</v>
      </c>
    </row>
    <row r="408" spans="1:19" ht="48.75" x14ac:dyDescent="0.25">
      <c r="A408" s="981">
        <v>2</v>
      </c>
      <c r="B408" s="54" t="s">
        <v>500</v>
      </c>
      <c r="C408" s="1240">
        <v>0</v>
      </c>
      <c r="D408" s="1241">
        <v>0</v>
      </c>
      <c r="E408" s="1241">
        <v>0</v>
      </c>
      <c r="F408" s="1241">
        <v>0</v>
      </c>
      <c r="G408" s="1242">
        <v>0</v>
      </c>
      <c r="H408" s="1240">
        <v>0</v>
      </c>
      <c r="I408" s="1241">
        <v>0</v>
      </c>
      <c r="J408" s="1241">
        <v>0</v>
      </c>
      <c r="K408" s="1241">
        <v>0</v>
      </c>
      <c r="L408" s="1242">
        <v>0</v>
      </c>
      <c r="M408" s="1240">
        <v>0</v>
      </c>
      <c r="N408" s="1241">
        <v>0</v>
      </c>
      <c r="O408" s="1241">
        <v>0</v>
      </c>
      <c r="P408" s="1241">
        <v>0</v>
      </c>
      <c r="Q408" s="1242">
        <v>0</v>
      </c>
      <c r="R408" s="1023"/>
      <c r="S408" s="800"/>
    </row>
    <row r="409" spans="1:19" ht="72" x14ac:dyDescent="0.25">
      <c r="A409" s="981">
        <v>3</v>
      </c>
      <c r="B409" s="1048" t="s">
        <v>501</v>
      </c>
      <c r="C409" s="1240">
        <v>0</v>
      </c>
      <c r="D409" s="1241">
        <v>0</v>
      </c>
      <c r="E409" s="1241">
        <v>0</v>
      </c>
      <c r="F409" s="1241">
        <v>0</v>
      </c>
      <c r="G409" s="1242">
        <v>0</v>
      </c>
      <c r="H409" s="1240">
        <v>0</v>
      </c>
      <c r="I409" s="1241">
        <v>0</v>
      </c>
      <c r="J409" s="1241">
        <v>0</v>
      </c>
      <c r="K409" s="1241">
        <v>0</v>
      </c>
      <c r="L409" s="1242">
        <v>0</v>
      </c>
      <c r="M409" s="1240">
        <v>0</v>
      </c>
      <c r="N409" s="1241">
        <v>0</v>
      </c>
      <c r="O409" s="1241">
        <v>0</v>
      </c>
      <c r="P409" s="1241">
        <v>0</v>
      </c>
      <c r="Q409" s="1242">
        <v>0</v>
      </c>
      <c r="R409" s="1023"/>
      <c r="S409" s="800"/>
    </row>
    <row r="410" spans="1:19" ht="24.75" x14ac:dyDescent="0.25">
      <c r="A410" s="981">
        <v>4</v>
      </c>
      <c r="B410" s="54" t="s">
        <v>502</v>
      </c>
      <c r="C410" s="1240">
        <v>0</v>
      </c>
      <c r="D410" s="1241">
        <v>0</v>
      </c>
      <c r="E410" s="1241">
        <v>0</v>
      </c>
      <c r="F410" s="1241">
        <v>0</v>
      </c>
      <c r="G410" s="1242">
        <v>0</v>
      </c>
      <c r="H410" s="1240">
        <v>0</v>
      </c>
      <c r="I410" s="1241">
        <v>0</v>
      </c>
      <c r="J410" s="1241">
        <v>0</v>
      </c>
      <c r="K410" s="1241">
        <v>0</v>
      </c>
      <c r="L410" s="1242">
        <v>0</v>
      </c>
      <c r="M410" s="1240">
        <v>0</v>
      </c>
      <c r="N410" s="1241">
        <v>0</v>
      </c>
      <c r="O410" s="1241">
        <v>0</v>
      </c>
      <c r="P410" s="1241">
        <v>0</v>
      </c>
      <c r="Q410" s="1242">
        <v>0</v>
      </c>
      <c r="R410" s="1023"/>
      <c r="S410" s="800"/>
    </row>
    <row r="411" spans="1:19" ht="72.75" x14ac:dyDescent="0.25">
      <c r="A411" s="981">
        <v>5</v>
      </c>
      <c r="B411" s="54" t="s">
        <v>503</v>
      </c>
      <c r="C411" s="1240">
        <v>0</v>
      </c>
      <c r="D411" s="1241">
        <v>0</v>
      </c>
      <c r="E411" s="1241">
        <v>0</v>
      </c>
      <c r="F411" s="1241">
        <v>0</v>
      </c>
      <c r="G411" s="1242">
        <v>0</v>
      </c>
      <c r="H411" s="1240">
        <v>0</v>
      </c>
      <c r="I411" s="1241">
        <v>0</v>
      </c>
      <c r="J411" s="1241">
        <v>0</v>
      </c>
      <c r="K411" s="1241">
        <v>0</v>
      </c>
      <c r="L411" s="1242">
        <v>0</v>
      </c>
      <c r="M411" s="1240">
        <v>0</v>
      </c>
      <c r="N411" s="1241">
        <v>0</v>
      </c>
      <c r="O411" s="1241">
        <v>0</v>
      </c>
      <c r="P411" s="1241">
        <v>0</v>
      </c>
      <c r="Q411" s="1242">
        <v>0</v>
      </c>
      <c r="R411" s="1023"/>
      <c r="S411" s="800"/>
    </row>
    <row r="412" spans="1:19" ht="27" customHeight="1" thickBot="1" x14ac:dyDescent="0.3">
      <c r="A412" s="1409"/>
      <c r="B412" s="907" t="s">
        <v>102</v>
      </c>
      <c r="C412" s="993">
        <f>SUM(D412:G412)</f>
        <v>0</v>
      </c>
      <c r="D412" s="994">
        <f>SUM(D407:D411)</f>
        <v>0</v>
      </c>
      <c r="E412" s="994">
        <f>SUM(E407:E411)</f>
        <v>0</v>
      </c>
      <c r="F412" s="994">
        <f>SUM(F407:F411)</f>
        <v>0</v>
      </c>
      <c r="G412" s="995">
        <f>SUM(G407:G411)</f>
        <v>0</v>
      </c>
      <c r="H412" s="993">
        <f>SUM(I412:L412)</f>
        <v>0</v>
      </c>
      <c r="I412" s="994">
        <f>SUM(I407:I411)</f>
        <v>0</v>
      </c>
      <c r="J412" s="994">
        <f>SUM(J407:J411)</f>
        <v>0</v>
      </c>
      <c r="K412" s="994">
        <f>SUM(K407:K411)</f>
        <v>0</v>
      </c>
      <c r="L412" s="995">
        <f>SUM(L407:L411)</f>
        <v>0</v>
      </c>
      <c r="M412" s="993">
        <f>SUM(N412:Q412)</f>
        <v>0</v>
      </c>
      <c r="N412" s="994">
        <f>SUM(N407:N411)</f>
        <v>0</v>
      </c>
      <c r="O412" s="994">
        <f>SUM(O407:O411)</f>
        <v>0</v>
      </c>
      <c r="P412" s="994">
        <f>SUM(P407:P411)</f>
        <v>0</v>
      </c>
      <c r="Q412" s="995">
        <f>SUM(Q407:Q411)</f>
        <v>0</v>
      </c>
      <c r="R412" s="1410"/>
      <c r="S412" s="800"/>
    </row>
    <row r="413" spans="1:19" ht="30.75" customHeight="1" thickBot="1" x14ac:dyDescent="0.3">
      <c r="A413" s="1843" t="s">
        <v>504</v>
      </c>
      <c r="B413" s="1844"/>
      <c r="C413" s="1844"/>
      <c r="D413" s="1844"/>
      <c r="E413" s="1844"/>
      <c r="F413" s="1844"/>
      <c r="G413" s="1844"/>
      <c r="H413" s="1844"/>
      <c r="I413" s="1844"/>
      <c r="J413" s="1844"/>
      <c r="K413" s="1844"/>
      <c r="L413" s="1844"/>
      <c r="M413" s="1844"/>
      <c r="N413" s="1844"/>
      <c r="O413" s="1844"/>
      <c r="P413" s="1844"/>
      <c r="Q413" s="1844"/>
      <c r="R413" s="1845"/>
      <c r="S413" s="1293"/>
    </row>
    <row r="414" spans="1:19" x14ac:dyDescent="0.25">
      <c r="A414" s="1045">
        <v>1</v>
      </c>
      <c r="B414" s="1052" t="s">
        <v>212</v>
      </c>
      <c r="C414" s="1244">
        <f t="shared" ref="C414:C438" si="83">SUM(D414:G414)</f>
        <v>0</v>
      </c>
      <c r="D414" s="1245">
        <f>SUM(D415:D430)</f>
        <v>0</v>
      </c>
      <c r="E414" s="1245">
        <f>SUM(E415:E430)</f>
        <v>0</v>
      </c>
      <c r="F414" s="1245">
        <f>SUM(F415:F430)</f>
        <v>0</v>
      </c>
      <c r="G414" s="1246">
        <f>SUM(G415:G430)</f>
        <v>0</v>
      </c>
      <c r="H414" s="1244">
        <f>SUM(I414:L414)</f>
        <v>0</v>
      </c>
      <c r="I414" s="1245">
        <f>SUM(I415:I430)</f>
        <v>0</v>
      </c>
      <c r="J414" s="1245">
        <f>SUM(J415:J430)</f>
        <v>0</v>
      </c>
      <c r="K414" s="1245">
        <f>SUM(K415:K430)</f>
        <v>0</v>
      </c>
      <c r="L414" s="1246">
        <f>SUM(L415:L430)</f>
        <v>0</v>
      </c>
      <c r="M414" s="1244">
        <f t="shared" ref="M414:M437" si="84">SUM(N414:Q414)</f>
        <v>0</v>
      </c>
      <c r="N414" s="1245">
        <f>SUM(N415:N430)</f>
        <v>0</v>
      </c>
      <c r="O414" s="1245">
        <f>SUM(O415:O430)</f>
        <v>0</v>
      </c>
      <c r="P414" s="1245">
        <f>SUM(P415:P430)</f>
        <v>0</v>
      </c>
      <c r="Q414" s="1246">
        <f>SUM(Q415:Q430)</f>
        <v>0</v>
      </c>
      <c r="R414" s="1022"/>
      <c r="S414" s="800"/>
    </row>
    <row r="415" spans="1:19" ht="36" x14ac:dyDescent="0.25">
      <c r="A415" s="773" t="s">
        <v>26</v>
      </c>
      <c r="B415" s="1053" t="s">
        <v>505</v>
      </c>
      <c r="C415" s="1240">
        <f t="shared" si="83"/>
        <v>0</v>
      </c>
      <c r="D415" s="1241">
        <v>0</v>
      </c>
      <c r="E415" s="1241">
        <v>0</v>
      </c>
      <c r="F415" s="1241">
        <v>0</v>
      </c>
      <c r="G415" s="1242">
        <v>0</v>
      </c>
      <c r="H415" s="1240">
        <f t="shared" ref="H415:H438" si="85">SUM(I415:L415)</f>
        <v>0</v>
      </c>
      <c r="I415" s="1241">
        <v>0</v>
      </c>
      <c r="J415" s="1241">
        <v>0</v>
      </c>
      <c r="K415" s="1241">
        <v>0</v>
      </c>
      <c r="L415" s="1242">
        <v>0</v>
      </c>
      <c r="M415" s="1240">
        <f t="shared" si="84"/>
        <v>0</v>
      </c>
      <c r="N415" s="1241">
        <v>0</v>
      </c>
      <c r="O415" s="1241">
        <v>0</v>
      </c>
      <c r="P415" s="1241">
        <v>0</v>
      </c>
      <c r="Q415" s="1242">
        <v>0</v>
      </c>
      <c r="R415" s="1023"/>
      <c r="S415" s="800"/>
    </row>
    <row r="416" spans="1:19" ht="24" x14ac:dyDescent="0.25">
      <c r="A416" s="773" t="s">
        <v>27</v>
      </c>
      <c r="B416" s="1053" t="s">
        <v>506</v>
      </c>
      <c r="C416" s="1240">
        <f t="shared" si="83"/>
        <v>0</v>
      </c>
      <c r="D416" s="1241">
        <v>0</v>
      </c>
      <c r="E416" s="1241">
        <v>0</v>
      </c>
      <c r="F416" s="1241">
        <v>0</v>
      </c>
      <c r="G416" s="1242">
        <v>0</v>
      </c>
      <c r="H416" s="1240">
        <v>0</v>
      </c>
      <c r="I416" s="1241">
        <v>0</v>
      </c>
      <c r="J416" s="1241">
        <v>0</v>
      </c>
      <c r="K416" s="1241">
        <v>0</v>
      </c>
      <c r="L416" s="1242">
        <v>0</v>
      </c>
      <c r="M416" s="1240">
        <f t="shared" si="84"/>
        <v>0</v>
      </c>
      <c r="N416" s="1241">
        <v>0</v>
      </c>
      <c r="O416" s="1241">
        <v>0</v>
      </c>
      <c r="P416" s="1241">
        <v>0</v>
      </c>
      <c r="Q416" s="1242">
        <v>0</v>
      </c>
      <c r="R416" s="1023"/>
      <c r="S416" s="800"/>
    </row>
    <row r="417" spans="1:19" ht="36" x14ac:dyDescent="0.25">
      <c r="A417" s="773" t="s">
        <v>28</v>
      </c>
      <c r="B417" s="1053" t="s">
        <v>507</v>
      </c>
      <c r="C417" s="1240">
        <f t="shared" si="83"/>
        <v>0</v>
      </c>
      <c r="D417" s="1241">
        <v>0</v>
      </c>
      <c r="E417" s="1241">
        <v>0</v>
      </c>
      <c r="F417" s="1241">
        <v>0</v>
      </c>
      <c r="G417" s="1242">
        <v>0</v>
      </c>
      <c r="H417" s="1240">
        <f t="shared" si="85"/>
        <v>0</v>
      </c>
      <c r="I417" s="1241">
        <v>0</v>
      </c>
      <c r="J417" s="1241">
        <v>0</v>
      </c>
      <c r="K417" s="1241">
        <v>0</v>
      </c>
      <c r="L417" s="1242">
        <v>0</v>
      </c>
      <c r="M417" s="1240">
        <f t="shared" si="84"/>
        <v>0</v>
      </c>
      <c r="N417" s="1241">
        <v>0</v>
      </c>
      <c r="O417" s="1241">
        <v>0</v>
      </c>
      <c r="P417" s="1241">
        <v>0</v>
      </c>
      <c r="Q417" s="1242">
        <v>0</v>
      </c>
      <c r="R417" s="1023"/>
      <c r="S417" s="800"/>
    </row>
    <row r="418" spans="1:19" ht="48" x14ac:dyDescent="0.25">
      <c r="A418" s="773" t="s">
        <v>29</v>
      </c>
      <c r="B418" s="1053" t="s">
        <v>508</v>
      </c>
      <c r="C418" s="1240">
        <f t="shared" si="83"/>
        <v>0</v>
      </c>
      <c r="D418" s="1241">
        <v>0</v>
      </c>
      <c r="E418" s="1241">
        <v>0</v>
      </c>
      <c r="F418" s="1241">
        <v>0</v>
      </c>
      <c r="G418" s="1242">
        <v>0</v>
      </c>
      <c r="H418" s="1240">
        <f t="shared" si="85"/>
        <v>0</v>
      </c>
      <c r="I418" s="1241">
        <v>0</v>
      </c>
      <c r="J418" s="1241">
        <v>0</v>
      </c>
      <c r="K418" s="1241">
        <v>0</v>
      </c>
      <c r="L418" s="1242">
        <v>0</v>
      </c>
      <c r="M418" s="1240">
        <f t="shared" si="84"/>
        <v>0</v>
      </c>
      <c r="N418" s="1241">
        <v>0</v>
      </c>
      <c r="O418" s="1241">
        <v>0</v>
      </c>
      <c r="P418" s="1241">
        <v>0</v>
      </c>
      <c r="Q418" s="1242">
        <v>0</v>
      </c>
      <c r="R418" s="1023"/>
      <c r="S418" s="800"/>
    </row>
    <row r="419" spans="1:19" ht="48" x14ac:dyDescent="0.25">
      <c r="A419" s="773" t="s">
        <v>30</v>
      </c>
      <c r="B419" s="1053" t="s">
        <v>509</v>
      </c>
      <c r="C419" s="1240">
        <f t="shared" si="83"/>
        <v>0</v>
      </c>
      <c r="D419" s="1241">
        <v>0</v>
      </c>
      <c r="E419" s="1241">
        <v>0</v>
      </c>
      <c r="F419" s="1241">
        <v>0</v>
      </c>
      <c r="G419" s="1242">
        <v>0</v>
      </c>
      <c r="H419" s="1240">
        <f t="shared" si="85"/>
        <v>0</v>
      </c>
      <c r="I419" s="1241">
        <v>0</v>
      </c>
      <c r="J419" s="1241">
        <v>0</v>
      </c>
      <c r="K419" s="1241">
        <v>0</v>
      </c>
      <c r="L419" s="1242">
        <v>0</v>
      </c>
      <c r="M419" s="1240">
        <f t="shared" si="84"/>
        <v>0</v>
      </c>
      <c r="N419" s="1241">
        <v>0</v>
      </c>
      <c r="O419" s="1241">
        <v>0</v>
      </c>
      <c r="P419" s="1241">
        <v>0</v>
      </c>
      <c r="Q419" s="1242">
        <v>0</v>
      </c>
      <c r="R419" s="1023"/>
      <c r="S419" s="800"/>
    </row>
    <row r="420" spans="1:19" ht="24" x14ac:dyDescent="0.25">
      <c r="A420" s="773" t="s">
        <v>495</v>
      </c>
      <c r="B420" s="1053" t="s">
        <v>510</v>
      </c>
      <c r="C420" s="1240">
        <f t="shared" si="83"/>
        <v>0</v>
      </c>
      <c r="D420" s="1241">
        <v>0</v>
      </c>
      <c r="E420" s="1241">
        <v>0</v>
      </c>
      <c r="F420" s="1241">
        <v>0</v>
      </c>
      <c r="G420" s="1242">
        <v>0</v>
      </c>
      <c r="H420" s="1240">
        <f t="shared" si="85"/>
        <v>0</v>
      </c>
      <c r="I420" s="1241">
        <v>0</v>
      </c>
      <c r="J420" s="1241">
        <v>0</v>
      </c>
      <c r="K420" s="1241">
        <v>0</v>
      </c>
      <c r="L420" s="1242">
        <v>0</v>
      </c>
      <c r="M420" s="1240">
        <f t="shared" si="84"/>
        <v>0</v>
      </c>
      <c r="N420" s="1241">
        <v>0</v>
      </c>
      <c r="O420" s="1241">
        <v>0</v>
      </c>
      <c r="P420" s="1241">
        <v>0</v>
      </c>
      <c r="Q420" s="1242">
        <v>0</v>
      </c>
      <c r="R420" s="1023"/>
      <c r="S420" s="800"/>
    </row>
    <row r="421" spans="1:19" ht="36" x14ac:dyDescent="0.25">
      <c r="A421" s="773" t="s">
        <v>396</v>
      </c>
      <c r="B421" s="1053" t="s">
        <v>511</v>
      </c>
      <c r="C421" s="1240">
        <f t="shared" si="83"/>
        <v>0</v>
      </c>
      <c r="D421" s="1241">
        <v>0</v>
      </c>
      <c r="E421" s="1241">
        <v>0</v>
      </c>
      <c r="F421" s="1241">
        <v>0</v>
      </c>
      <c r="G421" s="1242">
        <v>0</v>
      </c>
      <c r="H421" s="1240">
        <f t="shared" si="85"/>
        <v>0</v>
      </c>
      <c r="I421" s="1241">
        <v>0</v>
      </c>
      <c r="J421" s="1241">
        <v>0</v>
      </c>
      <c r="K421" s="1241">
        <v>0</v>
      </c>
      <c r="L421" s="1242">
        <v>0</v>
      </c>
      <c r="M421" s="1240">
        <f t="shared" si="84"/>
        <v>0</v>
      </c>
      <c r="N421" s="1241">
        <v>0</v>
      </c>
      <c r="O421" s="1241">
        <v>0</v>
      </c>
      <c r="P421" s="1241">
        <v>0</v>
      </c>
      <c r="Q421" s="1242">
        <v>0</v>
      </c>
      <c r="R421" s="1023"/>
      <c r="S421" s="800"/>
    </row>
    <row r="422" spans="1:19" ht="24" x14ac:dyDescent="0.25">
      <c r="A422" s="773" t="s">
        <v>526</v>
      </c>
      <c r="B422" s="1053" t="s">
        <v>512</v>
      </c>
      <c r="C422" s="1240">
        <f t="shared" si="83"/>
        <v>0</v>
      </c>
      <c r="D422" s="1241">
        <v>0</v>
      </c>
      <c r="E422" s="1241">
        <v>0</v>
      </c>
      <c r="F422" s="1241">
        <v>0</v>
      </c>
      <c r="G422" s="1242">
        <v>0</v>
      </c>
      <c r="H422" s="1240">
        <f t="shared" si="85"/>
        <v>0</v>
      </c>
      <c r="I422" s="1241">
        <v>0</v>
      </c>
      <c r="J422" s="1241">
        <v>0</v>
      </c>
      <c r="K422" s="1241">
        <v>0</v>
      </c>
      <c r="L422" s="1242">
        <v>0</v>
      </c>
      <c r="M422" s="1240">
        <f t="shared" si="84"/>
        <v>0</v>
      </c>
      <c r="N422" s="1241">
        <v>0</v>
      </c>
      <c r="O422" s="1241">
        <v>0</v>
      </c>
      <c r="P422" s="1241">
        <v>0</v>
      </c>
      <c r="Q422" s="1242">
        <v>0</v>
      </c>
      <c r="R422" s="1023"/>
      <c r="S422" s="800"/>
    </row>
    <row r="423" spans="1:19" ht="24" x14ac:dyDescent="0.25">
      <c r="A423" s="773" t="s">
        <v>527</v>
      </c>
      <c r="B423" s="1053" t="s">
        <v>513</v>
      </c>
      <c r="C423" s="1240">
        <f t="shared" si="83"/>
        <v>0</v>
      </c>
      <c r="D423" s="1241">
        <v>0</v>
      </c>
      <c r="E423" s="1241">
        <v>0</v>
      </c>
      <c r="F423" s="1241">
        <v>0</v>
      </c>
      <c r="G423" s="1242">
        <v>0</v>
      </c>
      <c r="H423" s="1240">
        <f t="shared" si="85"/>
        <v>0</v>
      </c>
      <c r="I423" s="1241">
        <v>0</v>
      </c>
      <c r="J423" s="1241">
        <v>0</v>
      </c>
      <c r="K423" s="1241">
        <v>0</v>
      </c>
      <c r="L423" s="1242">
        <v>0</v>
      </c>
      <c r="M423" s="1240">
        <f t="shared" si="84"/>
        <v>0</v>
      </c>
      <c r="N423" s="1241">
        <v>0</v>
      </c>
      <c r="O423" s="1241">
        <v>0</v>
      </c>
      <c r="P423" s="1241">
        <v>0</v>
      </c>
      <c r="Q423" s="1242">
        <v>0</v>
      </c>
      <c r="R423" s="1023"/>
      <c r="S423" s="800"/>
    </row>
    <row r="424" spans="1:19" ht="24" x14ac:dyDescent="0.25">
      <c r="A424" s="773" t="s">
        <v>528</v>
      </c>
      <c r="B424" s="1053" t="s">
        <v>514</v>
      </c>
      <c r="C424" s="1240">
        <f t="shared" si="83"/>
        <v>0</v>
      </c>
      <c r="D424" s="1241">
        <v>0</v>
      </c>
      <c r="E424" s="1241">
        <v>0</v>
      </c>
      <c r="F424" s="1241">
        <v>0</v>
      </c>
      <c r="G424" s="1242">
        <v>0</v>
      </c>
      <c r="H424" s="1240">
        <f t="shared" si="85"/>
        <v>0</v>
      </c>
      <c r="I424" s="1241">
        <v>0</v>
      </c>
      <c r="J424" s="1241">
        <v>0</v>
      </c>
      <c r="K424" s="1241">
        <v>0</v>
      </c>
      <c r="L424" s="1242">
        <v>0</v>
      </c>
      <c r="M424" s="1240">
        <f t="shared" si="84"/>
        <v>0</v>
      </c>
      <c r="N424" s="1241">
        <v>0</v>
      </c>
      <c r="O424" s="1241">
        <v>0</v>
      </c>
      <c r="P424" s="1241">
        <v>0</v>
      </c>
      <c r="Q424" s="1242">
        <v>0</v>
      </c>
      <c r="R424" s="1023"/>
      <c r="S424" s="800"/>
    </row>
    <row r="425" spans="1:19" ht="24" x14ac:dyDescent="0.25">
      <c r="A425" s="773" t="s">
        <v>529</v>
      </c>
      <c r="B425" s="1053" t="s">
        <v>515</v>
      </c>
      <c r="C425" s="1240">
        <f t="shared" si="83"/>
        <v>0</v>
      </c>
      <c r="D425" s="1241">
        <v>0</v>
      </c>
      <c r="E425" s="1241">
        <v>0</v>
      </c>
      <c r="F425" s="1241">
        <v>0</v>
      </c>
      <c r="G425" s="1242">
        <v>0</v>
      </c>
      <c r="H425" s="1240">
        <f t="shared" si="85"/>
        <v>0</v>
      </c>
      <c r="I425" s="1241">
        <v>0</v>
      </c>
      <c r="J425" s="1241">
        <v>0</v>
      </c>
      <c r="K425" s="1241">
        <v>0</v>
      </c>
      <c r="L425" s="1242">
        <v>0</v>
      </c>
      <c r="M425" s="1240">
        <f t="shared" si="84"/>
        <v>0</v>
      </c>
      <c r="N425" s="1241">
        <v>0</v>
      </c>
      <c r="O425" s="1241">
        <v>0</v>
      </c>
      <c r="P425" s="1241">
        <v>0</v>
      </c>
      <c r="Q425" s="1242">
        <v>0</v>
      </c>
      <c r="R425" s="1023"/>
      <c r="S425" s="800"/>
    </row>
    <row r="426" spans="1:19" ht="48" x14ac:dyDescent="0.25">
      <c r="A426" s="773" t="s">
        <v>530</v>
      </c>
      <c r="B426" s="1053" t="s">
        <v>516</v>
      </c>
      <c r="C426" s="1240">
        <f t="shared" si="83"/>
        <v>0</v>
      </c>
      <c r="D426" s="1241">
        <v>0</v>
      </c>
      <c r="E426" s="1241">
        <v>0</v>
      </c>
      <c r="F426" s="1241">
        <v>0</v>
      </c>
      <c r="G426" s="1242">
        <v>0</v>
      </c>
      <c r="H426" s="1240">
        <f t="shared" si="85"/>
        <v>0</v>
      </c>
      <c r="I426" s="1241">
        <v>0</v>
      </c>
      <c r="J426" s="1241">
        <v>0</v>
      </c>
      <c r="K426" s="1241">
        <v>0</v>
      </c>
      <c r="L426" s="1242">
        <v>0</v>
      </c>
      <c r="M426" s="1240">
        <f t="shared" si="84"/>
        <v>0</v>
      </c>
      <c r="N426" s="1241">
        <v>0</v>
      </c>
      <c r="O426" s="1241">
        <v>0</v>
      </c>
      <c r="P426" s="1241">
        <v>0</v>
      </c>
      <c r="Q426" s="1242">
        <v>0</v>
      </c>
      <c r="R426" s="1023"/>
      <c r="S426" s="800"/>
    </row>
    <row r="427" spans="1:19" ht="48" x14ac:dyDescent="0.25">
      <c r="A427" s="773" t="s">
        <v>531</v>
      </c>
      <c r="B427" s="1053" t="s">
        <v>517</v>
      </c>
      <c r="C427" s="1240">
        <f t="shared" si="83"/>
        <v>0</v>
      </c>
      <c r="D427" s="1241">
        <v>0</v>
      </c>
      <c r="E427" s="1241">
        <v>0</v>
      </c>
      <c r="F427" s="1241">
        <v>0</v>
      </c>
      <c r="G427" s="1242">
        <v>0</v>
      </c>
      <c r="H427" s="1240">
        <v>0</v>
      </c>
      <c r="I427" s="1241">
        <v>0</v>
      </c>
      <c r="J427" s="1241">
        <v>0</v>
      </c>
      <c r="K427" s="1241">
        <v>0</v>
      </c>
      <c r="L427" s="1242">
        <v>0</v>
      </c>
      <c r="M427" s="1240">
        <f t="shared" si="84"/>
        <v>0</v>
      </c>
      <c r="N427" s="1241">
        <v>0</v>
      </c>
      <c r="O427" s="1241">
        <v>0</v>
      </c>
      <c r="P427" s="1241">
        <v>0</v>
      </c>
      <c r="Q427" s="1242">
        <v>0</v>
      </c>
      <c r="R427" s="1023"/>
      <c r="S427" s="800"/>
    </row>
    <row r="428" spans="1:19" ht="120" x14ac:dyDescent="0.25">
      <c r="A428" s="773" t="s">
        <v>532</v>
      </c>
      <c r="B428" s="1054" t="s">
        <v>518</v>
      </c>
      <c r="C428" s="1240">
        <f t="shared" si="83"/>
        <v>0</v>
      </c>
      <c r="D428" s="1241">
        <v>0</v>
      </c>
      <c r="E428" s="1241">
        <v>0</v>
      </c>
      <c r="F428" s="1241">
        <v>0</v>
      </c>
      <c r="G428" s="1242">
        <v>0</v>
      </c>
      <c r="H428" s="1240">
        <f t="shared" si="85"/>
        <v>0</v>
      </c>
      <c r="I428" s="1241">
        <v>0</v>
      </c>
      <c r="J428" s="1241">
        <v>0</v>
      </c>
      <c r="K428" s="1241">
        <v>0</v>
      </c>
      <c r="L428" s="1242">
        <v>0</v>
      </c>
      <c r="M428" s="1240">
        <f t="shared" si="84"/>
        <v>0</v>
      </c>
      <c r="N428" s="1241">
        <v>0</v>
      </c>
      <c r="O428" s="1241">
        <v>0</v>
      </c>
      <c r="P428" s="1241">
        <v>0</v>
      </c>
      <c r="Q428" s="1242">
        <v>0</v>
      </c>
      <c r="R428" s="1023"/>
      <c r="S428" s="800"/>
    </row>
    <row r="429" spans="1:19" ht="96" x14ac:dyDescent="0.25">
      <c r="A429" s="773" t="s">
        <v>533</v>
      </c>
      <c r="B429" s="1053" t="s">
        <v>519</v>
      </c>
      <c r="C429" s="1240">
        <f t="shared" si="83"/>
        <v>0</v>
      </c>
      <c r="D429" s="1241">
        <v>0</v>
      </c>
      <c r="E429" s="1241">
        <v>0</v>
      </c>
      <c r="F429" s="1241">
        <v>0</v>
      </c>
      <c r="G429" s="1242">
        <v>0</v>
      </c>
      <c r="H429" s="1240">
        <f t="shared" si="85"/>
        <v>0</v>
      </c>
      <c r="I429" s="1241">
        <v>0</v>
      </c>
      <c r="J429" s="1241">
        <v>0</v>
      </c>
      <c r="K429" s="1241">
        <v>0</v>
      </c>
      <c r="L429" s="1242">
        <v>0</v>
      </c>
      <c r="M429" s="1240">
        <f t="shared" si="84"/>
        <v>0</v>
      </c>
      <c r="N429" s="1241">
        <v>0</v>
      </c>
      <c r="O429" s="1241">
        <v>0</v>
      </c>
      <c r="P429" s="1241">
        <v>0</v>
      </c>
      <c r="Q429" s="1242">
        <v>0</v>
      </c>
      <c r="R429" s="1023"/>
      <c r="S429" s="800"/>
    </row>
    <row r="430" spans="1:19" ht="108" x14ac:dyDescent="0.25">
      <c r="A430" s="773" t="s">
        <v>534</v>
      </c>
      <c r="B430" s="1054" t="s">
        <v>520</v>
      </c>
      <c r="C430" s="1240">
        <f t="shared" si="83"/>
        <v>0</v>
      </c>
      <c r="D430" s="1241">
        <v>0</v>
      </c>
      <c r="E430" s="1241">
        <v>0</v>
      </c>
      <c r="F430" s="1241">
        <v>0</v>
      </c>
      <c r="G430" s="1242">
        <v>0</v>
      </c>
      <c r="H430" s="1240">
        <f t="shared" si="85"/>
        <v>0</v>
      </c>
      <c r="I430" s="1241">
        <v>0</v>
      </c>
      <c r="J430" s="1241">
        <v>0</v>
      </c>
      <c r="K430" s="1241">
        <v>0</v>
      </c>
      <c r="L430" s="1242">
        <v>0</v>
      </c>
      <c r="M430" s="1240">
        <f t="shared" si="84"/>
        <v>0</v>
      </c>
      <c r="N430" s="1241">
        <v>0</v>
      </c>
      <c r="O430" s="1241">
        <v>0</v>
      </c>
      <c r="P430" s="1241">
        <v>0</v>
      </c>
      <c r="Q430" s="1242">
        <v>0</v>
      </c>
      <c r="R430" s="1023"/>
      <c r="S430" s="800"/>
    </row>
    <row r="431" spans="1:19" x14ac:dyDescent="0.25">
      <c r="A431" s="773">
        <v>2</v>
      </c>
      <c r="B431" s="1055" t="s">
        <v>213</v>
      </c>
      <c r="C431" s="1247">
        <f t="shared" si="83"/>
        <v>0</v>
      </c>
      <c r="D431" s="1206">
        <f>SUM(D432:D437)</f>
        <v>0</v>
      </c>
      <c r="E431" s="1206">
        <f>SUM(E432:E437)</f>
        <v>0</v>
      </c>
      <c r="F431" s="1206">
        <f>SUM(F432:F437)</f>
        <v>0</v>
      </c>
      <c r="G431" s="1207">
        <f>SUM(G432:G437)</f>
        <v>0</v>
      </c>
      <c r="H431" s="1247">
        <f t="shared" si="85"/>
        <v>0</v>
      </c>
      <c r="I431" s="1206">
        <f t="shared" ref="I431:Q431" si="86">SUM(I432:I437)</f>
        <v>0</v>
      </c>
      <c r="J431" s="1206">
        <f t="shared" si="86"/>
        <v>0</v>
      </c>
      <c r="K431" s="1206">
        <f t="shared" si="86"/>
        <v>0</v>
      </c>
      <c r="L431" s="1207">
        <f t="shared" si="86"/>
        <v>0</v>
      </c>
      <c r="M431" s="1247">
        <f t="shared" si="84"/>
        <v>0</v>
      </c>
      <c r="N431" s="1206">
        <f t="shared" si="86"/>
        <v>0</v>
      </c>
      <c r="O431" s="1206">
        <f t="shared" si="86"/>
        <v>0</v>
      </c>
      <c r="P431" s="1206">
        <f t="shared" si="86"/>
        <v>0</v>
      </c>
      <c r="Q431" s="1207">
        <f t="shared" si="86"/>
        <v>0</v>
      </c>
      <c r="R431" s="1023"/>
      <c r="S431" s="800"/>
    </row>
    <row r="432" spans="1:19" ht="48" x14ac:dyDescent="0.25">
      <c r="A432" s="773" t="s">
        <v>34</v>
      </c>
      <c r="B432" s="1053" t="s">
        <v>521</v>
      </c>
      <c r="C432" s="1240">
        <f t="shared" si="83"/>
        <v>0</v>
      </c>
      <c r="D432" s="1241">
        <v>0</v>
      </c>
      <c r="E432" s="1241">
        <v>0</v>
      </c>
      <c r="F432" s="1241">
        <v>0</v>
      </c>
      <c r="G432" s="1242">
        <v>0</v>
      </c>
      <c r="H432" s="1240">
        <f t="shared" si="85"/>
        <v>0</v>
      </c>
      <c r="I432" s="1241">
        <v>0</v>
      </c>
      <c r="J432" s="1241">
        <v>0</v>
      </c>
      <c r="K432" s="1241">
        <v>0</v>
      </c>
      <c r="L432" s="1242">
        <v>0</v>
      </c>
      <c r="M432" s="1240">
        <f t="shared" si="84"/>
        <v>0</v>
      </c>
      <c r="N432" s="1241">
        <v>0</v>
      </c>
      <c r="O432" s="1241">
        <v>0</v>
      </c>
      <c r="P432" s="1241">
        <v>0</v>
      </c>
      <c r="Q432" s="1242">
        <v>0</v>
      </c>
      <c r="R432" s="1023"/>
      <c r="S432" s="800"/>
    </row>
    <row r="433" spans="1:19" ht="96" x14ac:dyDescent="0.25">
      <c r="A433" s="773" t="s">
        <v>115</v>
      </c>
      <c r="B433" s="1053" t="s">
        <v>519</v>
      </c>
      <c r="C433" s="1240">
        <f t="shared" si="83"/>
        <v>0</v>
      </c>
      <c r="D433" s="1241">
        <v>0</v>
      </c>
      <c r="E433" s="1241">
        <v>0</v>
      </c>
      <c r="F433" s="1241">
        <v>0</v>
      </c>
      <c r="G433" s="1242">
        <v>0</v>
      </c>
      <c r="H433" s="1240">
        <f t="shared" si="85"/>
        <v>0</v>
      </c>
      <c r="I433" s="1241">
        <v>0</v>
      </c>
      <c r="J433" s="1241">
        <v>0</v>
      </c>
      <c r="K433" s="1241">
        <v>0</v>
      </c>
      <c r="L433" s="1242">
        <v>0</v>
      </c>
      <c r="M433" s="1240">
        <f t="shared" si="84"/>
        <v>0</v>
      </c>
      <c r="N433" s="1241">
        <v>0</v>
      </c>
      <c r="O433" s="1241">
        <v>0</v>
      </c>
      <c r="P433" s="1241">
        <v>0</v>
      </c>
      <c r="Q433" s="1242">
        <v>0</v>
      </c>
      <c r="R433" s="1023"/>
      <c r="S433" s="800"/>
    </row>
    <row r="434" spans="1:19" ht="24" x14ac:dyDescent="0.25">
      <c r="A434" s="773" t="s">
        <v>116</v>
      </c>
      <c r="B434" s="1053" t="s">
        <v>522</v>
      </c>
      <c r="C434" s="1240">
        <f t="shared" si="83"/>
        <v>0</v>
      </c>
      <c r="D434" s="1241">
        <v>0</v>
      </c>
      <c r="E434" s="1241">
        <v>0</v>
      </c>
      <c r="F434" s="1241">
        <v>0</v>
      </c>
      <c r="G434" s="1242">
        <v>0</v>
      </c>
      <c r="H434" s="1240">
        <f t="shared" si="85"/>
        <v>0</v>
      </c>
      <c r="I434" s="1241">
        <v>0</v>
      </c>
      <c r="J434" s="1241">
        <v>0</v>
      </c>
      <c r="K434" s="1241">
        <v>0</v>
      </c>
      <c r="L434" s="1242">
        <v>0</v>
      </c>
      <c r="M434" s="1240">
        <f t="shared" si="84"/>
        <v>0</v>
      </c>
      <c r="N434" s="1241">
        <v>0</v>
      </c>
      <c r="O434" s="1241">
        <v>0</v>
      </c>
      <c r="P434" s="1241">
        <v>0</v>
      </c>
      <c r="Q434" s="1242">
        <v>0</v>
      </c>
      <c r="R434" s="1023"/>
      <c r="S434" s="800"/>
    </row>
    <row r="435" spans="1:19" ht="24" x14ac:dyDescent="0.25">
      <c r="A435" s="1256" t="s">
        <v>401</v>
      </c>
      <c r="B435" s="1053" t="s">
        <v>523</v>
      </c>
      <c r="C435" s="1240">
        <f t="shared" si="83"/>
        <v>0</v>
      </c>
      <c r="D435" s="1241">
        <v>0</v>
      </c>
      <c r="E435" s="1241">
        <v>0</v>
      </c>
      <c r="F435" s="1241">
        <v>0</v>
      </c>
      <c r="G435" s="1242">
        <v>0</v>
      </c>
      <c r="H435" s="1240">
        <f t="shared" si="85"/>
        <v>0</v>
      </c>
      <c r="I435" s="1241">
        <v>0</v>
      </c>
      <c r="J435" s="1241">
        <v>0</v>
      </c>
      <c r="K435" s="1241">
        <v>0</v>
      </c>
      <c r="L435" s="1242">
        <v>0</v>
      </c>
      <c r="M435" s="1240">
        <f t="shared" si="84"/>
        <v>0</v>
      </c>
      <c r="N435" s="1241">
        <v>0</v>
      </c>
      <c r="O435" s="1241">
        <v>0</v>
      </c>
      <c r="P435" s="1241">
        <v>0</v>
      </c>
      <c r="Q435" s="1242">
        <v>0</v>
      </c>
      <c r="R435" s="1023"/>
      <c r="S435" s="800"/>
    </row>
    <row r="436" spans="1:19" ht="24" x14ac:dyDescent="0.25">
      <c r="A436" s="773" t="s">
        <v>402</v>
      </c>
      <c r="B436" s="1053" t="s">
        <v>524</v>
      </c>
      <c r="C436" s="1240">
        <f t="shared" si="83"/>
        <v>0</v>
      </c>
      <c r="D436" s="1241">
        <v>0</v>
      </c>
      <c r="E436" s="1241">
        <v>0</v>
      </c>
      <c r="F436" s="1241">
        <v>0</v>
      </c>
      <c r="G436" s="1242">
        <v>0</v>
      </c>
      <c r="H436" s="1240">
        <f t="shared" si="85"/>
        <v>0</v>
      </c>
      <c r="I436" s="1241">
        <v>0</v>
      </c>
      <c r="J436" s="1241">
        <v>0</v>
      </c>
      <c r="K436" s="1241">
        <v>0</v>
      </c>
      <c r="L436" s="1242">
        <v>0</v>
      </c>
      <c r="M436" s="1240">
        <f t="shared" si="84"/>
        <v>0</v>
      </c>
      <c r="N436" s="1241">
        <v>0</v>
      </c>
      <c r="O436" s="1241">
        <v>0</v>
      </c>
      <c r="P436" s="1241">
        <v>0</v>
      </c>
      <c r="Q436" s="1242">
        <v>0</v>
      </c>
      <c r="R436" s="1023"/>
      <c r="S436" s="800"/>
    </row>
    <row r="437" spans="1:19" ht="24" x14ac:dyDescent="0.25">
      <c r="A437" s="773" t="s">
        <v>403</v>
      </c>
      <c r="B437" s="1053" t="s">
        <v>525</v>
      </c>
      <c r="C437" s="1240">
        <f t="shared" si="83"/>
        <v>0</v>
      </c>
      <c r="D437" s="1241">
        <v>0</v>
      </c>
      <c r="E437" s="1241">
        <v>0</v>
      </c>
      <c r="F437" s="1241">
        <v>0</v>
      </c>
      <c r="G437" s="1242">
        <v>0</v>
      </c>
      <c r="H437" s="1240">
        <f t="shared" si="85"/>
        <v>0</v>
      </c>
      <c r="I437" s="1241">
        <v>0</v>
      </c>
      <c r="J437" s="1241">
        <v>0</v>
      </c>
      <c r="K437" s="1241">
        <v>0</v>
      </c>
      <c r="L437" s="1242">
        <v>0</v>
      </c>
      <c r="M437" s="1240">
        <f t="shared" si="84"/>
        <v>0</v>
      </c>
      <c r="N437" s="1241">
        <v>0</v>
      </c>
      <c r="O437" s="1241">
        <v>0</v>
      </c>
      <c r="P437" s="1241">
        <v>0</v>
      </c>
      <c r="Q437" s="1242">
        <v>0</v>
      </c>
      <c r="R437" s="1023"/>
      <c r="S437" s="800"/>
    </row>
    <row r="438" spans="1:19" ht="24" customHeight="1" thickBot="1" x14ac:dyDescent="0.3">
      <c r="A438" s="1046"/>
      <c r="B438" s="907" t="s">
        <v>102</v>
      </c>
      <c r="C438" s="993">
        <f t="shared" si="83"/>
        <v>0</v>
      </c>
      <c r="D438" s="994">
        <f>D414+D431</f>
        <v>0</v>
      </c>
      <c r="E438" s="994">
        <f>E414+E431</f>
        <v>0</v>
      </c>
      <c r="F438" s="994">
        <f>F414+F431</f>
        <v>0</v>
      </c>
      <c r="G438" s="995">
        <f>G414+G431</f>
        <v>0</v>
      </c>
      <c r="H438" s="993">
        <f t="shared" si="85"/>
        <v>0</v>
      </c>
      <c r="I438" s="994">
        <f>I414+I431</f>
        <v>0</v>
      </c>
      <c r="J438" s="994">
        <f>J414+J431</f>
        <v>0</v>
      </c>
      <c r="K438" s="994">
        <f>K414+K431</f>
        <v>0</v>
      </c>
      <c r="L438" s="995">
        <f>L414+L431</f>
        <v>0</v>
      </c>
      <c r="M438" s="993">
        <f>SUM(N438:Q438)</f>
        <v>0</v>
      </c>
      <c r="N438" s="994">
        <f>N414+N431</f>
        <v>0</v>
      </c>
      <c r="O438" s="994">
        <f>O414+O431</f>
        <v>0</v>
      </c>
      <c r="P438" s="994">
        <f>P414+P431</f>
        <v>0</v>
      </c>
      <c r="Q438" s="995">
        <f>Q414+Q431</f>
        <v>0</v>
      </c>
      <c r="R438" s="1408"/>
      <c r="S438" s="800"/>
    </row>
    <row r="439" spans="1:19" ht="32.25" customHeight="1" thickBot="1" x14ac:dyDescent="0.3">
      <c r="A439" s="1050"/>
      <c r="B439" s="1051" t="s">
        <v>155</v>
      </c>
      <c r="C439" s="1255">
        <f>SUM(D439:G439)</f>
        <v>499420.41</v>
      </c>
      <c r="D439" s="1255">
        <f>D20+D125+D195+D205+D215+D222+D261+D295+D304+D321+D331+D351+D364+D382+D386+D390+D398+D405+D412+D438</f>
        <v>222065.85</v>
      </c>
      <c r="E439" s="1255">
        <f>E20+E125+E195+E205+E215+E222+E261+E295+E304+E321+E331+E351+E364+E382+E386+E390+E398+E405+E412+E438</f>
        <v>272114.38</v>
      </c>
      <c r="F439" s="1255">
        <f>F20+F125+F195+F205+F215+F222+F261+F295+F304+F321+F331+F351+F364+F382+F386+F390+F398+F405+F412+F438</f>
        <v>5240.18</v>
      </c>
      <c r="G439" s="1255">
        <f>G20+G125+G195+G205+G215+G222+G261+G295+G304+G321+G331+G351+G364+G382+G386+G390+G398+G405+G412+G438</f>
        <v>0</v>
      </c>
      <c r="H439" s="1255">
        <f>SUM(I439:L439)</f>
        <v>499420.41000000003</v>
      </c>
      <c r="I439" s="1255">
        <f>I20+I125+I195+I205+I215+I222+I261+I295+I304+I321+I331+I351+I364+I382+I386+I390+I398+I405+I412+I438</f>
        <v>222065.85</v>
      </c>
      <c r="J439" s="1255">
        <f>J20+J125+J195+J205+J215+J222+J261+J295+J304+J321+J331+J351+J364+J382+J386+J390+J398+J405+J412+J438</f>
        <v>271999.28000000003</v>
      </c>
      <c r="K439" s="1255">
        <f>K20+K125+K195+K205+K215+K222+K261+K295+K304+K321+K331+K351+K364+K382+K386+K390+K398+K405+K412+K438</f>
        <v>5355.28</v>
      </c>
      <c r="L439" s="1255">
        <f>L20+L125+L195+L205+L215+L222+L261+L295+L304+L321+L331+L351+L364+L382+L386+L390+L398+L405+L412+L438</f>
        <v>0</v>
      </c>
      <c r="M439" s="1255">
        <f>SUM(N439:Q439)</f>
        <v>474081.28999999992</v>
      </c>
      <c r="N439" s="1255">
        <f>N20+N125+N195+N205+N215+N222+N261+N295+N304+N321+N331+N351+N364+N382+N386+N390+N398+N405+N412+N438</f>
        <v>219067.59</v>
      </c>
      <c r="O439" s="1255">
        <f>O20+O125+O195+O205+O215+O222+O261+O295+O304+O321+O331+O351+O364+O382+O386+O390+O398+O405+O412+O438</f>
        <v>250391.34999999998</v>
      </c>
      <c r="P439" s="1255">
        <f>P20+P125+P195+P205+P215+P222+P261+P295+P304+P321+P331+P351+P364+P382+P386+P390+P398+P405+P412+P438</f>
        <v>4622.3500000000004</v>
      </c>
      <c r="Q439" s="1255">
        <f>Q20+Q125+Q195+Q205+Q215+Q222+Q261+Q295+Q304+Q321+Q331+Q351+Q364+Q382+Q386+Q390+Q398+Q405+Q412+Q438</f>
        <v>0</v>
      </c>
      <c r="R439" s="1056">
        <f>M439/C439*100</f>
        <v>94.926294662246562</v>
      </c>
      <c r="S439" s="800"/>
    </row>
    <row r="440" spans="1:19" ht="20.25" x14ac:dyDescent="0.3">
      <c r="C440" s="634"/>
      <c r="D440" s="621"/>
      <c r="E440" s="621"/>
      <c r="F440" s="621"/>
      <c r="G440" s="621"/>
      <c r="H440" s="621"/>
      <c r="I440" s="621"/>
      <c r="J440" s="621"/>
      <c r="K440" s="621"/>
      <c r="L440" s="621"/>
      <c r="M440" s="621"/>
      <c r="N440" s="621"/>
      <c r="O440" s="621"/>
      <c r="P440" s="621"/>
      <c r="Q440" s="621"/>
      <c r="R440" s="621"/>
      <c r="S440" s="800"/>
    </row>
    <row r="441" spans="1:19" ht="21" thickBot="1" x14ac:dyDescent="0.35">
      <c r="B441" t="s">
        <v>713</v>
      </c>
      <c r="C441" s="634"/>
      <c r="D441" s="621"/>
      <c r="E441" s="621"/>
      <c r="F441" s="621"/>
      <c r="G441" s="621"/>
      <c r="H441" s="621"/>
      <c r="I441" s="621"/>
      <c r="J441" s="621"/>
      <c r="K441" s="621"/>
      <c r="L441" s="621"/>
      <c r="M441" s="621"/>
      <c r="N441" s="621"/>
      <c r="O441" s="621"/>
      <c r="P441" s="621"/>
      <c r="Q441" s="621"/>
      <c r="R441" s="621"/>
      <c r="S441" s="800"/>
    </row>
    <row r="442" spans="1:19" x14ac:dyDescent="0.25">
      <c r="B442" s="880" t="s">
        <v>710</v>
      </c>
      <c r="C442" s="1388">
        <f>D442+E442+F442+G442</f>
        <v>22200.000000000004</v>
      </c>
      <c r="D442" s="1390"/>
      <c r="E442" s="1389">
        <f>E351</f>
        <v>22200.000000000004</v>
      </c>
      <c r="F442" s="1390"/>
      <c r="G442" s="1391"/>
      <c r="H442" s="1388">
        <f>I442+J442+K442+L442</f>
        <v>22200.000000000004</v>
      </c>
      <c r="I442" s="1390"/>
      <c r="J442" s="1389">
        <f>J351</f>
        <v>22200.000000000004</v>
      </c>
      <c r="K442" s="1389">
        <f t="shared" ref="K442:P442" si="87">K351</f>
        <v>0</v>
      </c>
      <c r="L442" s="1397">
        <f t="shared" si="87"/>
        <v>0</v>
      </c>
      <c r="M442" s="1388">
        <f>N442+O442+P442+Q442</f>
        <v>18897.3</v>
      </c>
      <c r="N442" s="1389"/>
      <c r="O442" s="1389">
        <f>O351</f>
        <v>18897.3</v>
      </c>
      <c r="P442" s="1389">
        <f t="shared" si="87"/>
        <v>0</v>
      </c>
      <c r="Q442" s="1390"/>
      <c r="R442" s="1391"/>
    </row>
    <row r="443" spans="1:19" x14ac:dyDescent="0.25">
      <c r="B443" s="881" t="s">
        <v>711</v>
      </c>
      <c r="C443" s="1392">
        <f>D443+E443+F443+G443</f>
        <v>2408.6999999999998</v>
      </c>
      <c r="D443" s="1386"/>
      <c r="E443" s="1386"/>
      <c r="F443" s="1387">
        <f>F176</f>
        <v>2408.6999999999998</v>
      </c>
      <c r="G443" s="1393"/>
      <c r="H443" s="1392">
        <f>I443+J443+K443+L443</f>
        <v>2408.6999999999998</v>
      </c>
      <c r="I443" s="1386"/>
      <c r="J443" s="1386"/>
      <c r="K443" s="1387">
        <f>K176</f>
        <v>2408.6999999999998</v>
      </c>
      <c r="L443" s="1393"/>
      <c r="M443" s="1392">
        <f>N443+O443+P443+Q443</f>
        <v>2064.15</v>
      </c>
      <c r="N443" s="1386"/>
      <c r="O443" s="1386"/>
      <c r="P443" s="1387">
        <f>P176</f>
        <v>2064.15</v>
      </c>
      <c r="Q443" s="1386"/>
      <c r="R443" s="1393"/>
    </row>
    <row r="444" spans="1:19" ht="33.75" customHeight="1" x14ac:dyDescent="0.25">
      <c r="B444" s="1398" t="s">
        <v>712</v>
      </c>
      <c r="C444" s="1400">
        <f>D444+E444+F444+G444</f>
        <v>474811.70999999996</v>
      </c>
      <c r="D444" s="1401">
        <f t="shared" ref="D444:R444" si="88">D439-D442-D443</f>
        <v>222065.85</v>
      </c>
      <c r="E444" s="1401">
        <f>E439-E442-E443</f>
        <v>249914.38</v>
      </c>
      <c r="F444" s="1401">
        <f t="shared" si="88"/>
        <v>2831.4800000000005</v>
      </c>
      <c r="G444" s="1402">
        <f t="shared" si="88"/>
        <v>0</v>
      </c>
      <c r="H444" s="1400">
        <f>I444+J444+L444</f>
        <v>471865.13</v>
      </c>
      <c r="I444" s="1401">
        <f t="shared" si="88"/>
        <v>222065.85</v>
      </c>
      <c r="J444" s="1401">
        <f t="shared" si="88"/>
        <v>249799.28000000003</v>
      </c>
      <c r="K444" s="1401">
        <f t="shared" si="88"/>
        <v>2946.58</v>
      </c>
      <c r="L444" s="1402">
        <f t="shared" si="88"/>
        <v>0</v>
      </c>
      <c r="M444" s="1400">
        <f t="shared" si="88"/>
        <v>453119.83999999991</v>
      </c>
      <c r="N444" s="1401">
        <f t="shared" si="88"/>
        <v>219067.59</v>
      </c>
      <c r="O444" s="1401">
        <f t="shared" si="88"/>
        <v>231494.05</v>
      </c>
      <c r="P444" s="1401">
        <f t="shared" si="88"/>
        <v>2558.2000000000003</v>
      </c>
      <c r="Q444" s="1401">
        <f t="shared" si="88"/>
        <v>0</v>
      </c>
      <c r="R444" s="1402">
        <f t="shared" si="88"/>
        <v>94.926294662246562</v>
      </c>
    </row>
    <row r="445" spans="1:19" ht="15.75" thickBot="1" x14ac:dyDescent="0.3">
      <c r="B445" s="1399"/>
      <c r="C445" s="1394"/>
      <c r="D445" s="1395"/>
      <c r="E445" s="1395"/>
      <c r="F445" s="1395"/>
      <c r="G445" s="1396"/>
      <c r="H445" s="1394"/>
      <c r="I445" s="1395"/>
      <c r="J445" s="1395"/>
      <c r="K445" s="1395"/>
      <c r="L445" s="1396"/>
      <c r="M445" s="1394"/>
      <c r="N445" s="1395"/>
      <c r="O445" s="1395"/>
      <c r="P445" s="1395"/>
      <c r="Q445" s="1395"/>
      <c r="R445" s="1396"/>
    </row>
  </sheetData>
  <mergeCells count="31">
    <mergeCell ref="A399:R399"/>
    <mergeCell ref="A406:R406"/>
    <mergeCell ref="A413:R413"/>
    <mergeCell ref="A332:R332"/>
    <mergeCell ref="A352:R352"/>
    <mergeCell ref="A365:R365"/>
    <mergeCell ref="A383:R383"/>
    <mergeCell ref="A387:R387"/>
    <mergeCell ref="A391:R391"/>
    <mergeCell ref="A322:R322"/>
    <mergeCell ref="A8:R8"/>
    <mergeCell ref="A9:A13"/>
    <mergeCell ref="A21:R21"/>
    <mergeCell ref="A126:R126"/>
    <mergeCell ref="A196:R196"/>
    <mergeCell ref="A206:R206"/>
    <mergeCell ref="A216:R216"/>
    <mergeCell ref="A223:R223"/>
    <mergeCell ref="A262:R262"/>
    <mergeCell ref="A296:R296"/>
    <mergeCell ref="A305:R305"/>
    <mergeCell ref="A1:R1"/>
    <mergeCell ref="A2:R2"/>
    <mergeCell ref="G3:J3"/>
    <mergeCell ref="A5:A7"/>
    <mergeCell ref="C5:L5"/>
    <mergeCell ref="M5:Q5"/>
    <mergeCell ref="R5:R7"/>
    <mergeCell ref="C6:G6"/>
    <mergeCell ref="H6:L6"/>
    <mergeCell ref="N6:Q6"/>
  </mergeCell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CC"/>
    <pageSetUpPr fitToPage="1"/>
  </sheetPr>
  <dimension ref="A1:T307"/>
  <sheetViews>
    <sheetView view="pageBreakPreview" zoomScaleNormal="80" zoomScaleSheetLayoutView="100" workbookViewId="0">
      <pane ySplit="7" topLeftCell="A8" activePane="bottomLeft" state="frozen"/>
      <selection pane="bottomLeft" activeCell="J7" sqref="J7"/>
    </sheetView>
  </sheetViews>
  <sheetFormatPr defaultRowHeight="15" x14ac:dyDescent="0.25"/>
  <cols>
    <col min="1" max="1" width="4.42578125" customWidth="1"/>
    <col min="2" max="2" width="31.140625" customWidth="1"/>
    <col min="3" max="3" width="12.28515625" customWidth="1"/>
    <col min="4" max="4" width="12" bestFit="1" customWidth="1"/>
    <col min="5" max="5" width="12.28515625" customWidth="1"/>
    <col min="6" max="6" width="9.85546875" customWidth="1"/>
    <col min="7" max="7" width="8" customWidth="1"/>
    <col min="8" max="8" width="13.42578125" customWidth="1"/>
    <col min="9" max="9" width="13.85546875" customWidth="1"/>
    <col min="10" max="10" width="11.85546875" customWidth="1"/>
    <col min="11" max="11" width="9.42578125" bestFit="1" customWidth="1"/>
    <col min="12" max="12" width="8" customWidth="1"/>
    <col min="13" max="13" width="12" bestFit="1" customWidth="1"/>
    <col min="14" max="14" width="12.5703125" customWidth="1"/>
    <col min="15" max="15" width="9.42578125" bestFit="1" customWidth="1"/>
    <col min="16" max="16" width="10.85546875" customWidth="1"/>
    <col min="17" max="17" width="7.42578125" customWidth="1"/>
    <col min="18" max="18" width="13.140625" bestFit="1" customWidth="1"/>
    <col min="19" max="19" width="16.140625" customWidth="1"/>
  </cols>
  <sheetData>
    <row r="1" spans="1:19" ht="15.75" customHeight="1" x14ac:dyDescent="0.25">
      <c r="A1" s="1876" t="s">
        <v>14</v>
      </c>
      <c r="B1" s="1876"/>
      <c r="C1" s="1876"/>
      <c r="D1" s="1876"/>
      <c r="E1" s="1876"/>
      <c r="F1" s="1876"/>
      <c r="G1" s="1876"/>
      <c r="H1" s="1876"/>
      <c r="I1" s="1876"/>
      <c r="J1" s="1876"/>
      <c r="K1" s="1876"/>
      <c r="L1" s="1876"/>
      <c r="M1" s="1876"/>
      <c r="N1" s="1876"/>
      <c r="O1" s="1876"/>
      <c r="P1" s="1876"/>
      <c r="Q1" s="1876"/>
      <c r="R1" s="1876"/>
    </row>
    <row r="2" spans="1:19" ht="15.75" customHeight="1" x14ac:dyDescent="0.25">
      <c r="A2" s="1876" t="s">
        <v>15</v>
      </c>
      <c r="B2" s="1876"/>
      <c r="C2" s="1876"/>
      <c r="D2" s="1876"/>
      <c r="E2" s="1876"/>
      <c r="F2" s="1876"/>
      <c r="G2" s="1876"/>
      <c r="H2" s="1876"/>
      <c r="I2" s="1876"/>
      <c r="J2" s="1876"/>
      <c r="K2" s="1876"/>
      <c r="L2" s="1876"/>
      <c r="M2" s="1876"/>
      <c r="N2" s="1876"/>
      <c r="O2" s="1876"/>
      <c r="P2" s="1876"/>
      <c r="Q2" s="1876"/>
      <c r="R2" s="1876"/>
    </row>
    <row r="3" spans="1:19" ht="12.75" customHeight="1" x14ac:dyDescent="0.25">
      <c r="A3" s="771"/>
      <c r="B3" s="771"/>
      <c r="C3" s="771"/>
      <c r="D3" s="771"/>
      <c r="E3" s="771"/>
      <c r="F3" s="771"/>
      <c r="G3" s="771"/>
      <c r="H3" s="1876" t="s">
        <v>425</v>
      </c>
      <c r="I3" s="1919"/>
      <c r="J3" s="771"/>
      <c r="K3" s="771"/>
      <c r="L3" s="771"/>
      <c r="M3" s="771"/>
      <c r="N3" s="771"/>
      <c r="O3" s="771"/>
      <c r="P3" s="771"/>
      <c r="Q3" s="771"/>
      <c r="R3" s="771"/>
    </row>
    <row r="4" spans="1:19" hidden="1" x14ac:dyDescent="0.25"/>
    <row r="5" spans="1:19" ht="25.15" customHeight="1" thickBot="1" x14ac:dyDescent="0.3">
      <c r="A5" s="1913" t="s">
        <v>0</v>
      </c>
      <c r="B5" s="292" t="s">
        <v>1</v>
      </c>
      <c r="C5" s="1915" t="s">
        <v>4</v>
      </c>
      <c r="D5" s="1915"/>
      <c r="E5" s="1915"/>
      <c r="F5" s="1915"/>
      <c r="G5" s="1915"/>
      <c r="H5" s="1915"/>
      <c r="I5" s="1915"/>
      <c r="J5" s="1915"/>
      <c r="K5" s="1915"/>
      <c r="L5" s="1915"/>
      <c r="M5" s="1916" t="s">
        <v>5</v>
      </c>
      <c r="N5" s="1915"/>
      <c r="O5" s="1915"/>
      <c r="P5" s="1915"/>
      <c r="Q5" s="1915"/>
      <c r="R5" s="1917" t="s">
        <v>13</v>
      </c>
    </row>
    <row r="6" spans="1:19" ht="15.75" customHeight="1" thickBot="1" x14ac:dyDescent="0.3">
      <c r="A6" s="1914"/>
      <c r="B6" s="1" t="s">
        <v>2</v>
      </c>
      <c r="C6" s="1884" t="s">
        <v>6</v>
      </c>
      <c r="D6" s="1885"/>
      <c r="E6" s="1885"/>
      <c r="F6" s="1885"/>
      <c r="G6" s="1886"/>
      <c r="H6" s="1884" t="s">
        <v>7</v>
      </c>
      <c r="I6" s="1885"/>
      <c r="J6" s="1885"/>
      <c r="K6" s="1885"/>
      <c r="L6" s="1881"/>
      <c r="M6" s="88"/>
      <c r="N6" s="1880" t="s">
        <v>9</v>
      </c>
      <c r="O6" s="1880"/>
      <c r="P6" s="1880"/>
      <c r="Q6" s="1880"/>
      <c r="R6" s="1918"/>
    </row>
    <row r="7" spans="1:19" ht="15.75" thickBot="1" x14ac:dyDescent="0.3">
      <c r="A7" s="1914"/>
      <c r="B7" s="1" t="s">
        <v>3</v>
      </c>
      <c r="C7" s="256" t="s">
        <v>8</v>
      </c>
      <c r="D7" s="293" t="s">
        <v>10</v>
      </c>
      <c r="E7" s="293" t="s">
        <v>11</v>
      </c>
      <c r="F7" s="294" t="s">
        <v>12</v>
      </c>
      <c r="G7" s="295" t="s">
        <v>226</v>
      </c>
      <c r="H7" s="295" t="s">
        <v>8</v>
      </c>
      <c r="I7" s="293" t="s">
        <v>10</v>
      </c>
      <c r="J7" s="293" t="s">
        <v>11</v>
      </c>
      <c r="K7" s="296" t="s">
        <v>12</v>
      </c>
      <c r="L7" s="297" t="s">
        <v>226</v>
      </c>
      <c r="M7" s="295" t="s">
        <v>8</v>
      </c>
      <c r="N7" s="293" t="s">
        <v>10</v>
      </c>
      <c r="O7" s="293" t="s">
        <v>11</v>
      </c>
      <c r="P7" s="296" t="s">
        <v>12</v>
      </c>
      <c r="Q7" s="298" t="s">
        <v>226</v>
      </c>
      <c r="R7" s="1918"/>
    </row>
    <row r="8" spans="1:19" ht="18.75" customHeight="1" x14ac:dyDescent="0.25">
      <c r="A8" s="1921" t="s">
        <v>404</v>
      </c>
      <c r="B8" s="1901"/>
      <c r="C8" s="1901"/>
      <c r="D8" s="1901"/>
      <c r="E8" s="1901"/>
      <c r="F8" s="1901"/>
      <c r="G8" s="1901"/>
      <c r="H8" s="1901"/>
      <c r="I8" s="1901"/>
      <c r="J8" s="1901"/>
      <c r="K8" s="1901"/>
      <c r="L8" s="1901"/>
      <c r="M8" s="1901"/>
      <c r="N8" s="1901"/>
      <c r="O8" s="1901"/>
      <c r="P8" s="1901"/>
      <c r="Q8" s="1901"/>
      <c r="R8" s="1922"/>
      <c r="S8" s="621"/>
    </row>
    <row r="9" spans="1:19" ht="24.75" x14ac:dyDescent="0.25">
      <c r="A9" s="1923">
        <v>1</v>
      </c>
      <c r="B9" s="640" t="s">
        <v>161</v>
      </c>
      <c r="C9" s="637">
        <f>SUM(D9:G9)</f>
        <v>4477.8</v>
      </c>
      <c r="D9" s="186">
        <f>SUM(D11:D13)</f>
        <v>4477.8</v>
      </c>
      <c r="E9" s="186">
        <f>SUM(E11:E13)</f>
        <v>0</v>
      </c>
      <c r="F9" s="93">
        <f>SUM(F11:F13)</f>
        <v>0</v>
      </c>
      <c r="G9" s="766">
        <f>SUM(G11:G13)</f>
        <v>0</v>
      </c>
      <c r="H9" s="185">
        <f>SUM(I9:L9)</f>
        <v>4477.8</v>
      </c>
      <c r="I9" s="186">
        <f>SUM(I11:I13)</f>
        <v>4477.8</v>
      </c>
      <c r="J9" s="186">
        <f>SUM(J11:J13)</f>
        <v>0</v>
      </c>
      <c r="K9" s="93">
        <f>SUM(K11:K13)</f>
        <v>0</v>
      </c>
      <c r="L9" s="766">
        <f>SUM(L11:L13)</f>
        <v>0</v>
      </c>
      <c r="M9" s="185">
        <f t="shared" ref="M9:M17" si="0">SUM(N9:Q9)</f>
        <v>4235.8999999999996</v>
      </c>
      <c r="N9" s="186">
        <f>SUM(N11:N13)</f>
        <v>4235.8999999999996</v>
      </c>
      <c r="O9" s="186">
        <f>SUM(O11:O13)</f>
        <v>0</v>
      </c>
      <c r="P9" s="93">
        <f>SUM(P11:P13)</f>
        <v>0</v>
      </c>
      <c r="Q9" s="766">
        <f>SUM(Q11:Q13)</f>
        <v>0</v>
      </c>
      <c r="R9" s="187"/>
      <c r="S9" s="530"/>
    </row>
    <row r="10" spans="1:19" hidden="1" x14ac:dyDescent="0.25">
      <c r="A10" s="1924"/>
      <c r="B10" s="6" t="s">
        <v>157</v>
      </c>
      <c r="C10" s="638"/>
      <c r="D10" s="2"/>
      <c r="E10" s="2"/>
      <c r="F10" s="2"/>
      <c r="G10" s="761"/>
      <c r="H10" s="61"/>
      <c r="I10" s="2"/>
      <c r="J10" s="2"/>
      <c r="K10" s="2"/>
      <c r="L10" s="761"/>
      <c r="M10" s="61">
        <f t="shared" si="0"/>
        <v>0</v>
      </c>
      <c r="N10" s="2"/>
      <c r="O10" s="2"/>
      <c r="P10" s="2"/>
      <c r="Q10" s="761"/>
      <c r="R10" s="148"/>
      <c r="S10" s="530"/>
    </row>
    <row r="11" spans="1:19" x14ac:dyDescent="0.25">
      <c r="A11" s="1924"/>
      <c r="B11" s="6" t="s">
        <v>158</v>
      </c>
      <c r="C11" s="638">
        <f>SUM(D11:G11)</f>
        <v>0</v>
      </c>
      <c r="D11" s="2">
        <v>0</v>
      </c>
      <c r="E11" s="2">
        <v>0</v>
      </c>
      <c r="F11" s="2">
        <v>0</v>
      </c>
      <c r="G11" s="761">
        <v>0</v>
      </c>
      <c r="H11" s="61">
        <f t="shared" ref="H11:H17" si="1">SUM(I11:L11)</f>
        <v>0</v>
      </c>
      <c r="I11" s="2">
        <v>0</v>
      </c>
      <c r="J11" s="2">
        <v>0</v>
      </c>
      <c r="K11" s="2">
        <v>0</v>
      </c>
      <c r="L11" s="761">
        <v>0</v>
      </c>
      <c r="M11" s="61">
        <f t="shared" si="0"/>
        <v>0</v>
      </c>
      <c r="N11" s="2">
        <v>0</v>
      </c>
      <c r="O11" s="2">
        <v>0</v>
      </c>
      <c r="P11" s="2">
        <v>0</v>
      </c>
      <c r="Q11" s="87">
        <v>0</v>
      </c>
      <c r="R11" s="149"/>
      <c r="S11" s="530"/>
    </row>
    <row r="12" spans="1:19" x14ac:dyDescent="0.25">
      <c r="A12" s="1924"/>
      <c r="B12" s="6" t="s">
        <v>159</v>
      </c>
      <c r="C12" s="638">
        <f t="shared" ref="C12:C17" si="2">SUM(D12:G12)</f>
        <v>4179.5</v>
      </c>
      <c r="D12" s="2">
        <v>4179.5</v>
      </c>
      <c r="E12" s="2">
        <v>0</v>
      </c>
      <c r="F12" s="2">
        <v>0</v>
      </c>
      <c r="G12" s="761">
        <v>0</v>
      </c>
      <c r="H12" s="61">
        <f t="shared" si="1"/>
        <v>4179.5</v>
      </c>
      <c r="I12" s="2">
        <v>4179.5</v>
      </c>
      <c r="J12" s="2">
        <v>0</v>
      </c>
      <c r="K12" s="2">
        <v>0</v>
      </c>
      <c r="L12" s="761">
        <v>0</v>
      </c>
      <c r="M12" s="61">
        <f t="shared" si="0"/>
        <v>3937.6</v>
      </c>
      <c r="N12" s="2">
        <v>3937.6</v>
      </c>
      <c r="O12" s="2">
        <v>0</v>
      </c>
      <c r="P12" s="2">
        <v>0</v>
      </c>
      <c r="Q12" s="761">
        <v>0</v>
      </c>
      <c r="R12" s="148"/>
      <c r="S12" s="530"/>
    </row>
    <row r="13" spans="1:19" x14ac:dyDescent="0.25">
      <c r="A13" s="1925"/>
      <c r="B13" s="6" t="s">
        <v>160</v>
      </c>
      <c r="C13" s="638">
        <f t="shared" si="2"/>
        <v>298.3</v>
      </c>
      <c r="D13" s="2">
        <v>298.3</v>
      </c>
      <c r="E13" s="2">
        <v>0</v>
      </c>
      <c r="F13" s="2">
        <v>0</v>
      </c>
      <c r="G13" s="761">
        <v>0</v>
      </c>
      <c r="H13" s="61">
        <f t="shared" si="1"/>
        <v>298.3</v>
      </c>
      <c r="I13" s="2">
        <v>298.3</v>
      </c>
      <c r="J13" s="2">
        <v>0</v>
      </c>
      <c r="K13" s="2">
        <v>0</v>
      </c>
      <c r="L13" s="761">
        <v>0</v>
      </c>
      <c r="M13" s="61">
        <f t="shared" si="0"/>
        <v>298.3</v>
      </c>
      <c r="N13" s="2">
        <v>298.3</v>
      </c>
      <c r="O13" s="2">
        <v>0</v>
      </c>
      <c r="P13" s="2">
        <v>0</v>
      </c>
      <c r="Q13" s="762">
        <v>0</v>
      </c>
      <c r="R13" s="421"/>
      <c r="S13" s="530"/>
    </row>
    <row r="14" spans="1:19" ht="24.75" x14ac:dyDescent="0.25">
      <c r="A14" s="2">
        <v>2</v>
      </c>
      <c r="B14" s="640" t="s">
        <v>198</v>
      </c>
      <c r="C14" s="639">
        <f t="shared" si="2"/>
        <v>269.10000000000002</v>
      </c>
      <c r="D14" s="93">
        <f>SUM(D15:D16)</f>
        <v>269.10000000000002</v>
      </c>
      <c r="E14" s="93">
        <f>SUM(E15:E16)</f>
        <v>0</v>
      </c>
      <c r="F14" s="93">
        <f>SUM(F15:F16)</f>
        <v>0</v>
      </c>
      <c r="G14" s="422">
        <f>SUM(G15:G16)</f>
        <v>0</v>
      </c>
      <c r="H14" s="92">
        <f t="shared" si="1"/>
        <v>269.10000000000002</v>
      </c>
      <c r="I14" s="93">
        <f>SUM(I15:I16)</f>
        <v>269.10000000000002</v>
      </c>
      <c r="J14" s="93">
        <f>SUM(J15:J16)</f>
        <v>0</v>
      </c>
      <c r="K14" s="93">
        <f>SUM(K15:K16)</f>
        <v>0</v>
      </c>
      <c r="L14" s="422">
        <f>SUM(L15:L16)</f>
        <v>0</v>
      </c>
      <c r="M14" s="92">
        <f t="shared" si="0"/>
        <v>269.10000000000002</v>
      </c>
      <c r="N14" s="93">
        <f>SUM(N15:N16)</f>
        <v>269.10000000000002</v>
      </c>
      <c r="O14" s="93">
        <f>SUM(O15:O16)</f>
        <v>0</v>
      </c>
      <c r="P14" s="62">
        <f>SUM(P15:P16)</f>
        <v>0</v>
      </c>
      <c r="Q14" s="94">
        <f>SUM(Q15:Q16)</f>
        <v>0</v>
      </c>
      <c r="R14" s="59"/>
      <c r="S14" s="530"/>
    </row>
    <row r="15" spans="1:19" ht="36.75" x14ac:dyDescent="0.25">
      <c r="A15" s="2"/>
      <c r="B15" s="6" t="s">
        <v>418</v>
      </c>
      <c r="C15" s="638">
        <f t="shared" si="2"/>
        <v>189.8</v>
      </c>
      <c r="D15" s="2">
        <v>189.8</v>
      </c>
      <c r="E15" s="2">
        <v>0</v>
      </c>
      <c r="F15" s="2">
        <v>0</v>
      </c>
      <c r="G15" s="761">
        <v>0</v>
      </c>
      <c r="H15" s="61">
        <f t="shared" si="1"/>
        <v>189.8</v>
      </c>
      <c r="I15" s="2">
        <v>189.8</v>
      </c>
      <c r="J15" s="2">
        <v>0</v>
      </c>
      <c r="K15" s="2">
        <v>0</v>
      </c>
      <c r="L15" s="761">
        <v>0</v>
      </c>
      <c r="M15" s="61">
        <f t="shared" si="0"/>
        <v>189.8</v>
      </c>
      <c r="N15" s="2">
        <v>189.8</v>
      </c>
      <c r="O15" s="2">
        <v>0</v>
      </c>
      <c r="P15" s="32">
        <v>0</v>
      </c>
      <c r="Q15" s="762">
        <v>0</v>
      </c>
      <c r="R15" s="421"/>
      <c r="S15" s="530"/>
    </row>
    <row r="16" spans="1:19" ht="27" customHeight="1" x14ac:dyDescent="0.25">
      <c r="A16" s="2"/>
      <c r="B16" s="497" t="s">
        <v>298</v>
      </c>
      <c r="C16" s="647">
        <f t="shared" si="2"/>
        <v>79.3</v>
      </c>
      <c r="D16" s="647">
        <v>79.3</v>
      </c>
      <c r="E16" s="2">
        <v>0</v>
      </c>
      <c r="F16" s="32">
        <v>0</v>
      </c>
      <c r="G16" s="762">
        <v>0</v>
      </c>
      <c r="H16" s="638">
        <f t="shared" si="1"/>
        <v>79.3</v>
      </c>
      <c r="I16" s="647">
        <v>79.3</v>
      </c>
      <c r="J16" s="2">
        <v>0</v>
      </c>
      <c r="K16" s="2">
        <v>0</v>
      </c>
      <c r="L16" s="2">
        <v>0</v>
      </c>
      <c r="M16" s="2">
        <f t="shared" si="0"/>
        <v>79.3</v>
      </c>
      <c r="N16" s="2">
        <v>79.3</v>
      </c>
      <c r="O16" s="2">
        <v>0</v>
      </c>
      <c r="P16" s="2">
        <v>0</v>
      </c>
      <c r="Q16" s="2">
        <v>0</v>
      </c>
      <c r="R16" s="648"/>
      <c r="S16" s="530"/>
    </row>
    <row r="17" spans="1:19" x14ac:dyDescent="0.25">
      <c r="A17" s="712">
        <v>3</v>
      </c>
      <c r="B17" s="714" t="s">
        <v>337</v>
      </c>
      <c r="C17" s="729">
        <f t="shared" si="2"/>
        <v>16</v>
      </c>
      <c r="D17" s="720">
        <v>16</v>
      </c>
      <c r="E17" s="763">
        <v>0</v>
      </c>
      <c r="F17" s="764">
        <v>0</v>
      </c>
      <c r="G17" s="765">
        <v>0</v>
      </c>
      <c r="H17" s="639">
        <f t="shared" si="1"/>
        <v>16</v>
      </c>
      <c r="I17" s="720">
        <v>16</v>
      </c>
      <c r="J17" s="763">
        <v>0</v>
      </c>
      <c r="K17" s="763">
        <v>0</v>
      </c>
      <c r="L17" s="765">
        <v>0</v>
      </c>
      <c r="M17" s="722">
        <f t="shared" si="0"/>
        <v>16</v>
      </c>
      <c r="N17" s="763">
        <v>16</v>
      </c>
      <c r="O17" s="763">
        <v>0</v>
      </c>
      <c r="P17" s="763">
        <v>0</v>
      </c>
      <c r="Q17" s="770">
        <v>0</v>
      </c>
      <c r="R17" s="713"/>
      <c r="S17" s="530"/>
    </row>
    <row r="18" spans="1:19" ht="16.5" thickBot="1" x14ac:dyDescent="0.3">
      <c r="A18" s="641"/>
      <c r="B18" s="642" t="s">
        <v>131</v>
      </c>
      <c r="C18" s="643">
        <f>D18+E18+F18</f>
        <v>4762.9000000000005</v>
      </c>
      <c r="D18" s="644">
        <f>D9+D14+D17</f>
        <v>4762.9000000000005</v>
      </c>
      <c r="E18" s="767">
        <f>E9+E14</f>
        <v>0</v>
      </c>
      <c r="F18" s="767">
        <f>F9+F14</f>
        <v>0</v>
      </c>
      <c r="G18" s="768">
        <f>G9+G14</f>
        <v>0</v>
      </c>
      <c r="H18" s="643">
        <f>I18+J18+K18</f>
        <v>4762.9000000000005</v>
      </c>
      <c r="I18" s="644">
        <f>I9+I14+I17</f>
        <v>4762.9000000000005</v>
      </c>
      <c r="J18" s="767">
        <f>J9+J14+J17</f>
        <v>0</v>
      </c>
      <c r="K18" s="767">
        <f>K9+K14+K17</f>
        <v>0</v>
      </c>
      <c r="L18" s="768">
        <f>L9+L14+L17</f>
        <v>0</v>
      </c>
      <c r="M18" s="643">
        <f>N18+O18+P18</f>
        <v>4521</v>
      </c>
      <c r="N18" s="644">
        <f>N9+N14+N17</f>
        <v>4521</v>
      </c>
      <c r="O18" s="767">
        <f>O9+O14+O17</f>
        <v>0</v>
      </c>
      <c r="P18" s="767">
        <f>P9+P14+P17</f>
        <v>0</v>
      </c>
      <c r="Q18" s="769">
        <f>Q9+Q14+Q17</f>
        <v>0</v>
      </c>
      <c r="R18" s="791">
        <f>M18/C18*100</f>
        <v>94.921161477251246</v>
      </c>
      <c r="S18" s="530"/>
    </row>
    <row r="19" spans="1:19" ht="22.15" customHeight="1" x14ac:dyDescent="0.25">
      <c r="A19" s="1926" t="s">
        <v>341</v>
      </c>
      <c r="B19" s="1901"/>
      <c r="C19" s="1901"/>
      <c r="D19" s="1901"/>
      <c r="E19" s="1901"/>
      <c r="F19" s="1901"/>
      <c r="G19" s="1901"/>
      <c r="H19" s="1901"/>
      <c r="I19" s="1901"/>
      <c r="J19" s="1901"/>
      <c r="K19" s="1901"/>
      <c r="L19" s="1901"/>
      <c r="M19" s="1901"/>
      <c r="N19" s="1901"/>
      <c r="O19" s="1901"/>
      <c r="P19" s="1901"/>
      <c r="Q19" s="1901"/>
      <c r="R19" s="1902"/>
      <c r="S19" s="530"/>
    </row>
    <row r="20" spans="1:19" ht="36" x14ac:dyDescent="0.25">
      <c r="A20" s="299"/>
      <c r="B20" s="180" t="s">
        <v>71</v>
      </c>
      <c r="C20" s="181">
        <f>D20+E20+F20</f>
        <v>718.3</v>
      </c>
      <c r="D20" s="130">
        <f>D21+D27+D30+D35+D42+D48</f>
        <v>718.3</v>
      </c>
      <c r="E20" s="101">
        <f>E21+E27+E30+E35+E42+E48</f>
        <v>0</v>
      </c>
      <c r="F20" s="20">
        <f>F21+F27+F30+F35+F42+F48</f>
        <v>0</v>
      </c>
      <c r="G20" s="300">
        <f>G21+G27+G30+G35+G42+G48</f>
        <v>0</v>
      </c>
      <c r="H20" s="182">
        <f>I20+J20+K20</f>
        <v>718.3</v>
      </c>
      <c r="I20" s="130">
        <f>I21+I27+I30+I35+I42+I48</f>
        <v>718.3</v>
      </c>
      <c r="J20" s="101">
        <f>J21+J27+J30+J35+J42+J48</f>
        <v>0</v>
      </c>
      <c r="K20" s="20">
        <f>K21+K27+K30+K35+K42+K48</f>
        <v>0</v>
      </c>
      <c r="L20" s="300">
        <f>L21+L27+L30+L35+L42+L48</f>
        <v>0</v>
      </c>
      <c r="M20" s="750">
        <f>N20+O20+P20</f>
        <v>718.2</v>
      </c>
      <c r="N20" s="751">
        <f>N21+N27+N30+N35+N42+N48</f>
        <v>718.2</v>
      </c>
      <c r="O20" s="101">
        <f>O21+O27+O30+O35+O42+O48</f>
        <v>0</v>
      </c>
      <c r="P20" s="20">
        <f>P21+P27+P30+P35+P42+P48</f>
        <v>0</v>
      </c>
      <c r="Q20" s="49">
        <f>Q21+Q27+Q30+Q35+Q42+Q48</f>
        <v>0</v>
      </c>
      <c r="R20" s="301">
        <f>M20/C20*100</f>
        <v>99.986078240289586</v>
      </c>
      <c r="S20" s="530"/>
    </row>
    <row r="21" spans="1:19" ht="51.75" customHeight="1" thickBot="1" x14ac:dyDescent="0.3">
      <c r="A21" s="302"/>
      <c r="B21" s="303" t="s">
        <v>25</v>
      </c>
      <c r="C21" s="304">
        <f>D21+E21+F21</f>
        <v>127</v>
      </c>
      <c r="D21" s="305">
        <f>D22+D23+D24+D25+D26</f>
        <v>127</v>
      </c>
      <c r="E21" s="305">
        <f>E22+E23+E24+E25+E26</f>
        <v>0</v>
      </c>
      <c r="F21" s="305">
        <f>F22+F23+F24+F25+F26</f>
        <v>0</v>
      </c>
      <c r="G21" s="747">
        <f>G22+G23+G24+G25+G26</f>
        <v>0</v>
      </c>
      <c r="H21" s="304">
        <f>I21+J21+K21</f>
        <v>127</v>
      </c>
      <c r="I21" s="306">
        <f>I22+I23+I24+I25+I26</f>
        <v>127</v>
      </c>
      <c r="J21" s="305">
        <f>J22+J23+J24+J25+J26</f>
        <v>0</v>
      </c>
      <c r="K21" s="305">
        <f>K22+K23+K24+K25+K26</f>
        <v>0</v>
      </c>
      <c r="L21" s="747">
        <f>L22+L23+L24+L25+L26</f>
        <v>0</v>
      </c>
      <c r="M21" s="304">
        <f>N21+O21+P21</f>
        <v>126.9</v>
      </c>
      <c r="N21" s="305">
        <f>N22+N23+N24+N25+N26</f>
        <v>126.9</v>
      </c>
      <c r="O21" s="305">
        <f>O22+O23+O24+O25+O26</f>
        <v>0</v>
      </c>
      <c r="P21" s="305">
        <f>P22+P23+P24+P25+P26</f>
        <v>0</v>
      </c>
      <c r="Q21" s="748">
        <f>Q22+Q23+Q24+Q25+Q26</f>
        <v>0</v>
      </c>
      <c r="R21" s="307">
        <f>M21/C21*100</f>
        <v>99.921259842519689</v>
      </c>
      <c r="S21" s="530"/>
    </row>
    <row r="22" spans="1:19" ht="58.5" customHeight="1" x14ac:dyDescent="0.25">
      <c r="A22" s="308" t="s">
        <v>26</v>
      </c>
      <c r="B22" s="108" t="s">
        <v>20</v>
      </c>
      <c r="C22" s="309">
        <v>75.7</v>
      </c>
      <c r="D22" s="28">
        <v>75.7</v>
      </c>
      <c r="E22" s="28">
        <v>0</v>
      </c>
      <c r="F22" s="28">
        <v>0</v>
      </c>
      <c r="G22" s="310">
        <v>0</v>
      </c>
      <c r="H22" s="311">
        <v>75.7</v>
      </c>
      <c r="I22" s="28">
        <v>75.7</v>
      </c>
      <c r="J22" s="28">
        <v>0</v>
      </c>
      <c r="K22" s="28">
        <v>0</v>
      </c>
      <c r="L22" s="310">
        <v>0</v>
      </c>
      <c r="M22" s="309">
        <v>75.7</v>
      </c>
      <c r="N22" s="28">
        <v>75.7</v>
      </c>
      <c r="O22" s="28">
        <v>0</v>
      </c>
      <c r="P22" s="28">
        <v>0</v>
      </c>
      <c r="Q22" s="201">
        <v>0</v>
      </c>
      <c r="R22" s="200"/>
      <c r="S22" s="530"/>
    </row>
    <row r="23" spans="1:19" ht="49.5" customHeight="1" x14ac:dyDescent="0.25">
      <c r="A23" s="6" t="s">
        <v>27</v>
      </c>
      <c r="B23" s="179" t="s">
        <v>21</v>
      </c>
      <c r="C23" s="116">
        <v>45.5</v>
      </c>
      <c r="D23" s="26">
        <v>45.5</v>
      </c>
      <c r="E23" s="26">
        <v>0</v>
      </c>
      <c r="F23" s="26">
        <v>0</v>
      </c>
      <c r="G23" s="313">
        <v>0</v>
      </c>
      <c r="H23" s="197">
        <v>45.5</v>
      </c>
      <c r="I23" s="26">
        <v>45.5</v>
      </c>
      <c r="J23" s="26">
        <v>0</v>
      </c>
      <c r="K23" s="26">
        <v>0</v>
      </c>
      <c r="L23" s="313">
        <v>0</v>
      </c>
      <c r="M23" s="116">
        <v>45.5</v>
      </c>
      <c r="N23" s="26">
        <v>45.5</v>
      </c>
      <c r="O23" s="26">
        <v>0</v>
      </c>
      <c r="P23" s="26">
        <v>0</v>
      </c>
      <c r="Q23" s="52">
        <v>0</v>
      </c>
      <c r="R23" s="31"/>
      <c r="S23" s="530"/>
    </row>
    <row r="24" spans="1:19" ht="24" x14ac:dyDescent="0.25">
      <c r="A24" s="5" t="s">
        <v>28</v>
      </c>
      <c r="B24" s="104" t="s">
        <v>22</v>
      </c>
      <c r="C24" s="116">
        <v>0.2</v>
      </c>
      <c r="D24" s="26">
        <v>0.2</v>
      </c>
      <c r="E24" s="26">
        <v>0</v>
      </c>
      <c r="F24" s="26">
        <v>0</v>
      </c>
      <c r="G24" s="313">
        <v>0</v>
      </c>
      <c r="H24" s="197">
        <v>0.2</v>
      </c>
      <c r="I24" s="26">
        <v>0.2</v>
      </c>
      <c r="J24" s="26">
        <v>0</v>
      </c>
      <c r="K24" s="26">
        <v>0</v>
      </c>
      <c r="L24" s="313">
        <v>0</v>
      </c>
      <c r="M24" s="116">
        <v>0.2</v>
      </c>
      <c r="N24" s="26">
        <v>0.2</v>
      </c>
      <c r="O24" s="26">
        <v>0</v>
      </c>
      <c r="P24" s="26">
        <v>0</v>
      </c>
      <c r="Q24" s="52">
        <v>0</v>
      </c>
      <c r="R24" s="31"/>
      <c r="S24" s="530"/>
    </row>
    <row r="25" spans="1:19" ht="24.75" customHeight="1" x14ac:dyDescent="0.25">
      <c r="A25" s="5" t="s">
        <v>29</v>
      </c>
      <c r="B25" s="104" t="s">
        <v>23</v>
      </c>
      <c r="C25" s="116">
        <v>0.5</v>
      </c>
      <c r="D25" s="26">
        <v>0.5</v>
      </c>
      <c r="E25" s="26">
        <v>0</v>
      </c>
      <c r="F25" s="26">
        <v>0</v>
      </c>
      <c r="G25" s="313">
        <v>0</v>
      </c>
      <c r="H25" s="197">
        <v>0.5</v>
      </c>
      <c r="I25" s="26">
        <v>0.5</v>
      </c>
      <c r="J25" s="26">
        <v>0</v>
      </c>
      <c r="K25" s="26">
        <v>0</v>
      </c>
      <c r="L25" s="313">
        <v>0</v>
      </c>
      <c r="M25" s="116">
        <v>0.5</v>
      </c>
      <c r="N25" s="26">
        <v>0.5</v>
      </c>
      <c r="O25" s="26">
        <v>0</v>
      </c>
      <c r="P25" s="26">
        <v>0</v>
      </c>
      <c r="Q25" s="52">
        <v>0</v>
      </c>
      <c r="R25" s="31"/>
      <c r="S25" s="530"/>
    </row>
    <row r="26" spans="1:19" ht="23.25" customHeight="1" x14ac:dyDescent="0.25">
      <c r="A26" s="5" t="s">
        <v>30</v>
      </c>
      <c r="B26" s="104" t="s">
        <v>24</v>
      </c>
      <c r="C26" s="116">
        <v>5.0999999999999996</v>
      </c>
      <c r="D26" s="26">
        <v>5.0999999999999996</v>
      </c>
      <c r="E26" s="26">
        <v>0</v>
      </c>
      <c r="F26" s="26">
        <v>0</v>
      </c>
      <c r="G26" s="313">
        <v>0</v>
      </c>
      <c r="H26" s="197">
        <v>5.0999999999999996</v>
      </c>
      <c r="I26" s="26">
        <v>5.0999999999999996</v>
      </c>
      <c r="J26" s="26">
        <v>0</v>
      </c>
      <c r="K26" s="26">
        <v>0</v>
      </c>
      <c r="L26" s="313">
        <v>0</v>
      </c>
      <c r="M26" s="116">
        <v>5</v>
      </c>
      <c r="N26" s="26">
        <v>5</v>
      </c>
      <c r="O26" s="26">
        <v>0</v>
      </c>
      <c r="P26" s="26">
        <v>0</v>
      </c>
      <c r="Q26" s="52">
        <v>0</v>
      </c>
      <c r="R26" s="31"/>
      <c r="S26" s="530"/>
    </row>
    <row r="27" spans="1:19" ht="48" customHeight="1" x14ac:dyDescent="0.25">
      <c r="A27" s="14"/>
      <c r="B27" s="85" t="s">
        <v>31</v>
      </c>
      <c r="C27" s="46">
        <f t="shared" ref="C27:C34" si="3">D27</f>
        <v>277.3</v>
      </c>
      <c r="D27" s="18">
        <f>D28+D29</f>
        <v>277.3</v>
      </c>
      <c r="E27" s="18">
        <f>E28+E29</f>
        <v>0</v>
      </c>
      <c r="F27" s="18">
        <f>F28+F29</f>
        <v>0</v>
      </c>
      <c r="G27" s="321">
        <f>G28+G29</f>
        <v>0</v>
      </c>
      <c r="H27" s="46">
        <f>I27+J27+K27</f>
        <v>277.3</v>
      </c>
      <c r="I27" s="97">
        <f>I28+I29</f>
        <v>277.3</v>
      </c>
      <c r="J27" s="18">
        <f>J28+J29</f>
        <v>0</v>
      </c>
      <c r="K27" s="18">
        <f>K28+K29</f>
        <v>0</v>
      </c>
      <c r="L27" s="321">
        <v>0</v>
      </c>
      <c r="M27" s="46">
        <f t="shared" ref="M27:M34" si="4">N27</f>
        <v>277.3</v>
      </c>
      <c r="N27" s="18">
        <f>N28+N29</f>
        <v>277.3</v>
      </c>
      <c r="O27" s="18">
        <f>O28+O29</f>
        <v>0</v>
      </c>
      <c r="P27" s="18">
        <f>P28+P29</f>
        <v>0</v>
      </c>
      <c r="Q27" s="47">
        <v>0</v>
      </c>
      <c r="R27" s="56">
        <f>M27/C27*100</f>
        <v>100</v>
      </c>
      <c r="S27" s="530"/>
    </row>
    <row r="28" spans="1:19" ht="24" x14ac:dyDescent="0.25">
      <c r="A28" s="9" t="s">
        <v>34</v>
      </c>
      <c r="B28" s="104" t="s">
        <v>32</v>
      </c>
      <c r="C28" s="115">
        <v>0</v>
      </c>
      <c r="D28" s="27">
        <v>0</v>
      </c>
      <c r="E28" s="27">
        <v>0</v>
      </c>
      <c r="F28" s="27">
        <v>0</v>
      </c>
      <c r="G28" s="314">
        <v>0</v>
      </c>
      <c r="H28" s="53">
        <f>I28+J28+K28</f>
        <v>0</v>
      </c>
      <c r="I28" s="27">
        <v>0</v>
      </c>
      <c r="J28" s="27">
        <v>0</v>
      </c>
      <c r="K28" s="27">
        <v>0</v>
      </c>
      <c r="L28" s="314">
        <v>0</v>
      </c>
      <c r="M28" s="115">
        <f t="shared" si="4"/>
        <v>0</v>
      </c>
      <c r="N28" s="27">
        <v>0</v>
      </c>
      <c r="O28" s="27">
        <v>0</v>
      </c>
      <c r="P28" s="27">
        <v>0</v>
      </c>
      <c r="Q28" s="52">
        <v>0</v>
      </c>
      <c r="R28" s="31"/>
      <c r="S28" s="530"/>
    </row>
    <row r="29" spans="1:19" ht="43.5" customHeight="1" x14ac:dyDescent="0.25">
      <c r="A29" s="9" t="s">
        <v>115</v>
      </c>
      <c r="B29" s="104" t="s">
        <v>33</v>
      </c>
      <c r="C29" s="115">
        <f t="shared" si="3"/>
        <v>277.3</v>
      </c>
      <c r="D29" s="27">
        <v>277.3</v>
      </c>
      <c r="E29" s="27">
        <v>0</v>
      </c>
      <c r="F29" s="27">
        <v>0</v>
      </c>
      <c r="G29" s="314">
        <v>0</v>
      </c>
      <c r="H29" s="53">
        <v>277.3</v>
      </c>
      <c r="I29" s="27">
        <v>277.3</v>
      </c>
      <c r="J29" s="27">
        <v>0</v>
      </c>
      <c r="K29" s="27">
        <v>0</v>
      </c>
      <c r="L29" s="314">
        <v>0</v>
      </c>
      <c r="M29" s="115">
        <v>277.3</v>
      </c>
      <c r="N29" s="27">
        <v>277.3</v>
      </c>
      <c r="O29" s="27">
        <v>0</v>
      </c>
      <c r="P29" s="27">
        <v>0</v>
      </c>
      <c r="Q29" s="52">
        <v>0</v>
      </c>
      <c r="R29" s="31"/>
      <c r="S29" s="530"/>
    </row>
    <row r="30" spans="1:19" ht="45" customHeight="1" x14ac:dyDescent="0.25">
      <c r="A30" s="15"/>
      <c r="B30" s="105" t="s">
        <v>328</v>
      </c>
      <c r="C30" s="46">
        <f t="shared" si="3"/>
        <v>121.5</v>
      </c>
      <c r="D30" s="121">
        <f t="shared" ref="D30:L30" si="5">D31+D32+D33+D34</f>
        <v>121.5</v>
      </c>
      <c r="E30" s="121">
        <f t="shared" si="5"/>
        <v>0</v>
      </c>
      <c r="F30" s="121">
        <f t="shared" si="5"/>
        <v>0</v>
      </c>
      <c r="G30" s="749">
        <f t="shared" si="5"/>
        <v>0</v>
      </c>
      <c r="H30" s="46">
        <f t="shared" si="5"/>
        <v>121.5</v>
      </c>
      <c r="I30" s="121">
        <f t="shared" si="5"/>
        <v>121.5</v>
      </c>
      <c r="J30" s="121">
        <f t="shared" si="5"/>
        <v>0</v>
      </c>
      <c r="K30" s="121">
        <f t="shared" si="5"/>
        <v>0</v>
      </c>
      <c r="L30" s="749">
        <f t="shared" si="5"/>
        <v>0</v>
      </c>
      <c r="M30" s="46">
        <f t="shared" si="4"/>
        <v>121.5</v>
      </c>
      <c r="N30" s="121">
        <f>N31+N32+N33+N34</f>
        <v>121.5</v>
      </c>
      <c r="O30" s="121">
        <f>O31+O32+O33+O34</f>
        <v>0</v>
      </c>
      <c r="P30" s="121">
        <f>P31+P32+P33+P34</f>
        <v>0</v>
      </c>
      <c r="Q30" s="47">
        <v>0</v>
      </c>
      <c r="R30" s="56">
        <f>M30/C30*100</f>
        <v>100</v>
      </c>
      <c r="S30" s="530"/>
    </row>
    <row r="31" spans="1:19" ht="63.75" customHeight="1" x14ac:dyDescent="0.25">
      <c r="A31" s="7" t="s">
        <v>40</v>
      </c>
      <c r="B31" s="104" t="s">
        <v>36</v>
      </c>
      <c r="C31" s="115">
        <f t="shared" si="3"/>
        <v>40</v>
      </c>
      <c r="D31" s="112">
        <v>40</v>
      </c>
      <c r="E31" s="30">
        <v>0</v>
      </c>
      <c r="F31" s="26">
        <v>0</v>
      </c>
      <c r="G31" s="318">
        <v>0</v>
      </c>
      <c r="H31" s="53">
        <f>I31+J31+K31</f>
        <v>40</v>
      </c>
      <c r="I31" s="112">
        <v>40</v>
      </c>
      <c r="J31" s="31">
        <v>0</v>
      </c>
      <c r="K31" s="27">
        <v>0</v>
      </c>
      <c r="L31" s="314">
        <v>0</v>
      </c>
      <c r="M31" s="115">
        <f t="shared" si="4"/>
        <v>40</v>
      </c>
      <c r="N31" s="112">
        <v>40</v>
      </c>
      <c r="O31" s="30">
        <v>0</v>
      </c>
      <c r="P31" s="26">
        <v>0</v>
      </c>
      <c r="Q31" s="52">
        <v>0</v>
      </c>
      <c r="R31" s="31"/>
      <c r="S31" s="530"/>
    </row>
    <row r="32" spans="1:19" ht="86.25" customHeight="1" x14ac:dyDescent="0.25">
      <c r="A32" s="8" t="s">
        <v>35</v>
      </c>
      <c r="B32" s="104" t="s">
        <v>37</v>
      </c>
      <c r="C32" s="115">
        <f t="shared" si="3"/>
        <v>15</v>
      </c>
      <c r="D32" s="112">
        <v>15</v>
      </c>
      <c r="E32" s="30">
        <v>0</v>
      </c>
      <c r="F32" s="26">
        <v>0</v>
      </c>
      <c r="G32" s="318">
        <v>0</v>
      </c>
      <c r="H32" s="53">
        <f>I32+J32+K32</f>
        <v>15</v>
      </c>
      <c r="I32" s="112">
        <v>15</v>
      </c>
      <c r="J32" s="31">
        <v>0</v>
      </c>
      <c r="K32" s="27">
        <v>0</v>
      </c>
      <c r="L32" s="314">
        <v>0</v>
      </c>
      <c r="M32" s="115">
        <f t="shared" si="4"/>
        <v>15</v>
      </c>
      <c r="N32" s="112">
        <v>15</v>
      </c>
      <c r="O32" s="30">
        <v>0</v>
      </c>
      <c r="P32" s="26">
        <v>0</v>
      </c>
      <c r="Q32" s="52">
        <v>0</v>
      </c>
      <c r="R32" s="31"/>
      <c r="S32" s="530"/>
    </row>
    <row r="33" spans="1:19" ht="50.25" customHeight="1" x14ac:dyDescent="0.25">
      <c r="A33" s="8" t="s">
        <v>41</v>
      </c>
      <c r="B33" s="104" t="s">
        <v>38</v>
      </c>
      <c r="C33" s="115">
        <f t="shared" si="3"/>
        <v>5</v>
      </c>
      <c r="D33" s="112">
        <v>5</v>
      </c>
      <c r="E33" s="30">
        <v>0</v>
      </c>
      <c r="F33" s="26">
        <v>0</v>
      </c>
      <c r="G33" s="318">
        <v>0</v>
      </c>
      <c r="H33" s="53">
        <f>I33+J33+K33</f>
        <v>5</v>
      </c>
      <c r="I33" s="112">
        <v>5</v>
      </c>
      <c r="J33" s="31">
        <v>0</v>
      </c>
      <c r="K33" s="27">
        <v>0</v>
      </c>
      <c r="L33" s="314">
        <v>0</v>
      </c>
      <c r="M33" s="115">
        <f t="shared" si="4"/>
        <v>5</v>
      </c>
      <c r="N33" s="112">
        <v>5</v>
      </c>
      <c r="O33" s="30">
        <v>0</v>
      </c>
      <c r="P33" s="26">
        <v>0</v>
      </c>
      <c r="Q33" s="52">
        <v>0</v>
      </c>
      <c r="R33" s="31"/>
      <c r="S33" s="530"/>
    </row>
    <row r="34" spans="1:19" ht="36.75" customHeight="1" x14ac:dyDescent="0.25">
      <c r="A34" s="8" t="s">
        <v>42</v>
      </c>
      <c r="B34" s="104" t="s">
        <v>39</v>
      </c>
      <c r="C34" s="115">
        <f t="shared" si="3"/>
        <v>61.5</v>
      </c>
      <c r="D34" s="112">
        <v>61.5</v>
      </c>
      <c r="E34" s="30">
        <v>0</v>
      </c>
      <c r="F34" s="26">
        <v>0</v>
      </c>
      <c r="G34" s="318">
        <v>0</v>
      </c>
      <c r="H34" s="53">
        <f>I34+J34+K34</f>
        <v>61.5</v>
      </c>
      <c r="I34" s="112">
        <v>61.5</v>
      </c>
      <c r="J34" s="31">
        <v>0</v>
      </c>
      <c r="K34" s="27">
        <v>0</v>
      </c>
      <c r="L34" s="314">
        <v>0</v>
      </c>
      <c r="M34" s="115">
        <f t="shared" si="4"/>
        <v>61.5</v>
      </c>
      <c r="N34" s="112">
        <v>61.5</v>
      </c>
      <c r="O34" s="30">
        <v>0</v>
      </c>
      <c r="P34" s="26">
        <v>0</v>
      </c>
      <c r="Q34" s="52">
        <v>0</v>
      </c>
      <c r="R34" s="31"/>
      <c r="S34" s="530"/>
    </row>
    <row r="35" spans="1:19" ht="23.45" customHeight="1" x14ac:dyDescent="0.25">
      <c r="A35" s="16"/>
      <c r="B35" s="86" t="s">
        <v>43</v>
      </c>
      <c r="C35" s="46">
        <f>D35+E35+F35</f>
        <v>97.7</v>
      </c>
      <c r="D35" s="19">
        <f>D36+D37+D38+D39+D40+D41</f>
        <v>97.7</v>
      </c>
      <c r="E35" s="19">
        <f>+E36+E37+E38+E39+E40+E41</f>
        <v>0</v>
      </c>
      <c r="F35" s="19">
        <f>+F36+F37+F38+F39+F40+F41</f>
        <v>0</v>
      </c>
      <c r="G35" s="319">
        <f>+G36+G37+G38+G39+G40+G41</f>
        <v>0</v>
      </c>
      <c r="H35" s="46">
        <f>I35+J35+K35</f>
        <v>97.7</v>
      </c>
      <c r="I35" s="19">
        <f>+I36+I37+I38+I39+I40+I41</f>
        <v>97.7</v>
      </c>
      <c r="J35" s="19">
        <f>+J36+J37+J38+J39+J40+J41</f>
        <v>0</v>
      </c>
      <c r="K35" s="19">
        <f>+K36+K37+K38+K39+K40+K41</f>
        <v>0</v>
      </c>
      <c r="L35" s="319">
        <f>+L36+L37+L38+L39+L40+L41</f>
        <v>0</v>
      </c>
      <c r="M35" s="46">
        <f>N35+O35+P35</f>
        <v>97.7</v>
      </c>
      <c r="N35" s="19">
        <f>N36+N37+N38+N39+N40+N41</f>
        <v>97.7</v>
      </c>
      <c r="O35" s="19">
        <f>+O36+O37+O38+O39+O40+O41</f>
        <v>0</v>
      </c>
      <c r="P35" s="19">
        <f>+P36+P37+P38+P39+P40+P41</f>
        <v>0</v>
      </c>
      <c r="Q35" s="47">
        <v>0</v>
      </c>
      <c r="R35" s="56">
        <f>M35/C35*100</f>
        <v>100</v>
      </c>
      <c r="S35" s="530"/>
    </row>
    <row r="36" spans="1:19" ht="36" customHeight="1" x14ac:dyDescent="0.25">
      <c r="A36" s="7" t="s">
        <v>50</v>
      </c>
      <c r="B36" s="104" t="s">
        <v>44</v>
      </c>
      <c r="C36" s="118">
        <f t="shared" ref="C36:C41" si="6">D36</f>
        <v>4.2</v>
      </c>
      <c r="D36" s="114">
        <v>4.2</v>
      </c>
      <c r="E36" s="31">
        <v>0</v>
      </c>
      <c r="F36" s="27">
        <v>0</v>
      </c>
      <c r="G36" s="314">
        <v>0</v>
      </c>
      <c r="H36" s="118">
        <f t="shared" ref="H36:H41" si="7">I36+J36+K36</f>
        <v>4.2</v>
      </c>
      <c r="I36" s="114">
        <v>4.2</v>
      </c>
      <c r="J36" s="31">
        <v>0</v>
      </c>
      <c r="K36" s="27">
        <v>0</v>
      </c>
      <c r="L36" s="314">
        <v>0</v>
      </c>
      <c r="M36" s="118">
        <f t="shared" ref="M36:M41" si="8">N36</f>
        <v>4.2</v>
      </c>
      <c r="N36" s="114">
        <v>4.2</v>
      </c>
      <c r="O36" s="31">
        <v>0</v>
      </c>
      <c r="P36" s="27">
        <v>0</v>
      </c>
      <c r="Q36" s="52">
        <v>0</v>
      </c>
      <c r="R36" s="31"/>
      <c r="S36" s="530"/>
    </row>
    <row r="37" spans="1:19" ht="24" customHeight="1" x14ac:dyDescent="0.25">
      <c r="A37" s="7" t="s">
        <v>51</v>
      </c>
      <c r="B37" s="104" t="s">
        <v>45</v>
      </c>
      <c r="C37" s="118">
        <f t="shared" si="6"/>
        <v>41.9</v>
      </c>
      <c r="D37" s="114">
        <v>41.9</v>
      </c>
      <c r="E37" s="31">
        <v>0</v>
      </c>
      <c r="F37" s="27">
        <v>0</v>
      </c>
      <c r="G37" s="314">
        <v>0</v>
      </c>
      <c r="H37" s="118">
        <f t="shared" si="7"/>
        <v>41.9</v>
      </c>
      <c r="I37" s="114">
        <v>41.9</v>
      </c>
      <c r="J37" s="31">
        <v>0</v>
      </c>
      <c r="K37" s="27">
        <v>0</v>
      </c>
      <c r="L37" s="314">
        <v>0</v>
      </c>
      <c r="M37" s="118">
        <f t="shared" si="8"/>
        <v>41.9</v>
      </c>
      <c r="N37" s="114">
        <v>41.9</v>
      </c>
      <c r="O37" s="31">
        <v>0</v>
      </c>
      <c r="P37" s="27">
        <v>0</v>
      </c>
      <c r="Q37" s="52">
        <v>0</v>
      </c>
      <c r="R37" s="31"/>
      <c r="S37" s="530"/>
    </row>
    <row r="38" spans="1:19" ht="27" customHeight="1" x14ac:dyDescent="0.25">
      <c r="A38" s="7" t="s">
        <v>52</v>
      </c>
      <c r="B38" s="104" t="s">
        <v>46</v>
      </c>
      <c r="C38" s="240">
        <f t="shared" si="6"/>
        <v>0</v>
      </c>
      <c r="D38" s="114">
        <v>0</v>
      </c>
      <c r="E38" s="31">
        <v>0</v>
      </c>
      <c r="F38" s="27">
        <v>0</v>
      </c>
      <c r="G38" s="314">
        <v>0</v>
      </c>
      <c r="H38" s="118">
        <f t="shared" si="7"/>
        <v>0</v>
      </c>
      <c r="I38" s="114">
        <v>0</v>
      </c>
      <c r="J38" s="31">
        <v>0</v>
      </c>
      <c r="K38" s="27">
        <v>0</v>
      </c>
      <c r="L38" s="314">
        <v>0</v>
      </c>
      <c r="M38" s="240">
        <f t="shared" si="8"/>
        <v>0</v>
      </c>
      <c r="N38" s="114">
        <v>0</v>
      </c>
      <c r="O38" s="31">
        <v>0</v>
      </c>
      <c r="P38" s="27">
        <v>0</v>
      </c>
      <c r="Q38" s="52">
        <v>0</v>
      </c>
      <c r="R38" s="31"/>
      <c r="S38" s="530"/>
    </row>
    <row r="39" spans="1:19" ht="22.5" customHeight="1" x14ac:dyDescent="0.25">
      <c r="A39" s="7" t="s">
        <v>53</v>
      </c>
      <c r="B39" s="104" t="s">
        <v>47</v>
      </c>
      <c r="C39" s="118">
        <f t="shared" si="6"/>
        <v>37.1</v>
      </c>
      <c r="D39" s="114">
        <v>37.1</v>
      </c>
      <c r="E39" s="31">
        <v>0</v>
      </c>
      <c r="F39" s="27">
        <v>0</v>
      </c>
      <c r="G39" s="314">
        <v>0</v>
      </c>
      <c r="H39" s="118">
        <f t="shared" si="7"/>
        <v>37.1</v>
      </c>
      <c r="I39" s="114">
        <v>37.1</v>
      </c>
      <c r="J39" s="31">
        <v>0</v>
      </c>
      <c r="K39" s="27">
        <v>0</v>
      </c>
      <c r="L39" s="314">
        <v>0</v>
      </c>
      <c r="M39" s="118">
        <f t="shared" si="8"/>
        <v>37.1</v>
      </c>
      <c r="N39" s="114">
        <v>37.1</v>
      </c>
      <c r="O39" s="31">
        <v>0</v>
      </c>
      <c r="P39" s="27">
        <v>0</v>
      </c>
      <c r="Q39" s="52">
        <v>0</v>
      </c>
      <c r="R39" s="31"/>
      <c r="S39" s="530"/>
    </row>
    <row r="40" spans="1:19" ht="30.75" customHeight="1" x14ac:dyDescent="0.25">
      <c r="A40" s="7" t="s">
        <v>54</v>
      </c>
      <c r="B40" s="104" t="s">
        <v>48</v>
      </c>
      <c r="C40" s="118">
        <f t="shared" si="6"/>
        <v>0</v>
      </c>
      <c r="D40" s="114">
        <v>0</v>
      </c>
      <c r="E40" s="31">
        <v>0</v>
      </c>
      <c r="F40" s="27">
        <v>0</v>
      </c>
      <c r="G40" s="314">
        <v>0</v>
      </c>
      <c r="H40" s="118">
        <f t="shared" si="7"/>
        <v>0</v>
      </c>
      <c r="I40" s="114">
        <v>0</v>
      </c>
      <c r="J40" s="31">
        <v>0</v>
      </c>
      <c r="K40" s="27">
        <v>0</v>
      </c>
      <c r="L40" s="314">
        <v>0</v>
      </c>
      <c r="M40" s="118">
        <f t="shared" si="8"/>
        <v>0</v>
      </c>
      <c r="N40" s="114">
        <v>0</v>
      </c>
      <c r="O40" s="31">
        <v>0</v>
      </c>
      <c r="P40" s="27">
        <v>0</v>
      </c>
      <c r="Q40" s="52">
        <v>0</v>
      </c>
      <c r="R40" s="31"/>
      <c r="S40" s="530"/>
    </row>
    <row r="41" spans="1:19" ht="47.25" customHeight="1" x14ac:dyDescent="0.25">
      <c r="A41" s="7" t="s">
        <v>55</v>
      </c>
      <c r="B41" s="106" t="s">
        <v>49</v>
      </c>
      <c r="C41" s="119">
        <f t="shared" si="6"/>
        <v>14.5</v>
      </c>
      <c r="D41" s="120">
        <v>14.5</v>
      </c>
      <c r="E41" s="198">
        <v>0</v>
      </c>
      <c r="F41" s="117">
        <v>0</v>
      </c>
      <c r="G41" s="320">
        <v>0</v>
      </c>
      <c r="H41" s="119">
        <f t="shared" si="7"/>
        <v>14.5</v>
      </c>
      <c r="I41" s="120">
        <v>14.5</v>
      </c>
      <c r="J41" s="198">
        <v>0</v>
      </c>
      <c r="K41" s="117">
        <v>0</v>
      </c>
      <c r="L41" s="320">
        <v>0</v>
      </c>
      <c r="M41" s="119">
        <f t="shared" si="8"/>
        <v>14.5</v>
      </c>
      <c r="N41" s="120">
        <v>14.5</v>
      </c>
      <c r="O41" s="198">
        <v>0</v>
      </c>
      <c r="P41" s="117">
        <v>0</v>
      </c>
      <c r="Q41" s="52">
        <v>0</v>
      </c>
      <c r="R41" s="198"/>
      <c r="S41" s="530"/>
    </row>
    <row r="42" spans="1:19" ht="24.6" customHeight="1" x14ac:dyDescent="0.25">
      <c r="A42" s="17"/>
      <c r="B42" s="107" t="s">
        <v>56</v>
      </c>
      <c r="C42" s="46">
        <f>D42+E42+F42</f>
        <v>69.8</v>
      </c>
      <c r="D42" s="18">
        <f>D43+D44+D45+D46+D47</f>
        <v>69.8</v>
      </c>
      <c r="E42" s="18">
        <f>E43+E44+E45+E46+E47</f>
        <v>0</v>
      </c>
      <c r="F42" s="18">
        <f>F43+F44+F45+F46+F47</f>
        <v>0</v>
      </c>
      <c r="G42" s="321">
        <f>G43+G44+G45+G46+G47</f>
        <v>0</v>
      </c>
      <c r="H42" s="46">
        <f t="shared" ref="H42:H47" si="9">I42+J42+K42</f>
        <v>69.8</v>
      </c>
      <c r="I42" s="18">
        <f>I43+I44+I45+I46+I47</f>
        <v>69.8</v>
      </c>
      <c r="J42" s="18">
        <f>J43+J44+J45+J46+J47</f>
        <v>0</v>
      </c>
      <c r="K42" s="18">
        <f>K43+K44+K45+K46+K47</f>
        <v>0</v>
      </c>
      <c r="L42" s="321">
        <f>L43+L44+L45+L46+L47</f>
        <v>0</v>
      </c>
      <c r="M42" s="46">
        <f>N42+O42+P42</f>
        <v>69.8</v>
      </c>
      <c r="N42" s="18">
        <f>N43+N44+N45+N46+N47</f>
        <v>69.8</v>
      </c>
      <c r="O42" s="18">
        <f>O43+O44+O45+O46+O47</f>
        <v>0</v>
      </c>
      <c r="P42" s="18">
        <f>P43+P44+P45+P46+P47</f>
        <v>0</v>
      </c>
      <c r="Q42" s="47">
        <v>0</v>
      </c>
      <c r="R42" s="56">
        <f>M42/C42*100</f>
        <v>100</v>
      </c>
      <c r="S42" s="530"/>
    </row>
    <row r="43" spans="1:19" ht="78.75" customHeight="1" x14ac:dyDescent="0.25">
      <c r="A43" s="10" t="s">
        <v>62</v>
      </c>
      <c r="B43" s="108" t="s">
        <v>57</v>
      </c>
      <c r="C43" s="122">
        <f t="shared" ref="C43:C49" si="10">D43</f>
        <v>4.4000000000000004</v>
      </c>
      <c r="D43" s="113">
        <v>4.4000000000000004</v>
      </c>
      <c r="E43" s="200">
        <v>0</v>
      </c>
      <c r="F43" s="312">
        <v>0</v>
      </c>
      <c r="G43" s="322">
        <v>0</v>
      </c>
      <c r="H43" s="323">
        <f t="shared" si="9"/>
        <v>4.4000000000000004</v>
      </c>
      <c r="I43" s="113">
        <v>4.4000000000000004</v>
      </c>
      <c r="J43" s="200">
        <v>0</v>
      </c>
      <c r="K43" s="312">
        <v>0</v>
      </c>
      <c r="L43" s="322">
        <v>0</v>
      </c>
      <c r="M43" s="122">
        <f t="shared" ref="M43:M49" si="11">N43</f>
        <v>4.4000000000000004</v>
      </c>
      <c r="N43" s="113">
        <v>4.4000000000000004</v>
      </c>
      <c r="O43" s="200">
        <v>0</v>
      </c>
      <c r="P43" s="312">
        <v>0</v>
      </c>
      <c r="Q43" s="52">
        <v>0</v>
      </c>
      <c r="R43" s="200"/>
      <c r="S43" s="530"/>
    </row>
    <row r="44" spans="1:19" ht="36" x14ac:dyDescent="0.25">
      <c r="A44" s="11" t="s">
        <v>63</v>
      </c>
      <c r="B44" s="104" t="s">
        <v>58</v>
      </c>
      <c r="C44" s="115">
        <f t="shared" si="10"/>
        <v>0</v>
      </c>
      <c r="D44" s="114">
        <v>0</v>
      </c>
      <c r="E44" s="31">
        <v>0</v>
      </c>
      <c r="F44" s="27">
        <v>0</v>
      </c>
      <c r="G44" s="314">
        <v>0</v>
      </c>
      <c r="H44" s="53">
        <f t="shared" si="9"/>
        <v>0</v>
      </c>
      <c r="I44" s="114">
        <v>0</v>
      </c>
      <c r="J44" s="31">
        <v>0</v>
      </c>
      <c r="K44" s="27">
        <v>0</v>
      </c>
      <c r="L44" s="314">
        <v>0</v>
      </c>
      <c r="M44" s="115">
        <f t="shared" si="11"/>
        <v>0</v>
      </c>
      <c r="N44" s="114">
        <v>0</v>
      </c>
      <c r="O44" s="31">
        <v>0</v>
      </c>
      <c r="P44" s="27">
        <v>0</v>
      </c>
      <c r="Q44" s="52">
        <v>0</v>
      </c>
      <c r="R44" s="31"/>
      <c r="S44" s="530"/>
    </row>
    <row r="45" spans="1:19" ht="37.5" customHeight="1" x14ac:dyDescent="0.25">
      <c r="A45" s="11" t="s">
        <v>64</v>
      </c>
      <c r="B45" s="104" t="s">
        <v>59</v>
      </c>
      <c r="C45" s="115">
        <f t="shared" si="10"/>
        <v>2.4</v>
      </c>
      <c r="D45" s="114">
        <v>2.4</v>
      </c>
      <c r="E45" s="31">
        <v>0</v>
      </c>
      <c r="F45" s="27">
        <v>0</v>
      </c>
      <c r="G45" s="314">
        <v>0</v>
      </c>
      <c r="H45" s="53">
        <f t="shared" si="9"/>
        <v>2.4</v>
      </c>
      <c r="I45" s="114">
        <v>2.4</v>
      </c>
      <c r="J45" s="31">
        <v>0</v>
      </c>
      <c r="K45" s="27">
        <v>0</v>
      </c>
      <c r="L45" s="314">
        <v>0</v>
      </c>
      <c r="M45" s="115">
        <f t="shared" si="11"/>
        <v>2.4</v>
      </c>
      <c r="N45" s="114">
        <v>2.4</v>
      </c>
      <c r="O45" s="31">
        <v>0</v>
      </c>
      <c r="P45" s="27">
        <v>0</v>
      </c>
      <c r="Q45" s="52">
        <v>0</v>
      </c>
      <c r="R45" s="31"/>
      <c r="S45" s="530"/>
    </row>
    <row r="46" spans="1:19" ht="34.5" customHeight="1" x14ac:dyDescent="0.25">
      <c r="A46" s="11" t="s">
        <v>65</v>
      </c>
      <c r="B46" s="104" t="s">
        <v>60</v>
      </c>
      <c r="C46" s="115">
        <f t="shared" si="10"/>
        <v>39</v>
      </c>
      <c r="D46" s="114">
        <v>39</v>
      </c>
      <c r="E46" s="31">
        <v>0</v>
      </c>
      <c r="F46" s="27">
        <v>0</v>
      </c>
      <c r="G46" s="314">
        <v>0</v>
      </c>
      <c r="H46" s="53">
        <f t="shared" si="9"/>
        <v>39</v>
      </c>
      <c r="I46" s="114">
        <v>39</v>
      </c>
      <c r="J46" s="31">
        <v>0</v>
      </c>
      <c r="K46" s="27">
        <v>0</v>
      </c>
      <c r="L46" s="314">
        <v>0</v>
      </c>
      <c r="M46" s="115">
        <f t="shared" si="11"/>
        <v>39</v>
      </c>
      <c r="N46" s="114">
        <v>39</v>
      </c>
      <c r="O46" s="31">
        <v>0</v>
      </c>
      <c r="P46" s="27">
        <v>0</v>
      </c>
      <c r="Q46" s="52">
        <v>0</v>
      </c>
      <c r="R46" s="31"/>
      <c r="S46" s="530"/>
    </row>
    <row r="47" spans="1:19" ht="42" customHeight="1" x14ac:dyDescent="0.25">
      <c r="A47" s="11" t="s">
        <v>66</v>
      </c>
      <c r="B47" s="104" t="s">
        <v>61</v>
      </c>
      <c r="C47" s="115">
        <f t="shared" si="10"/>
        <v>24</v>
      </c>
      <c r="D47" s="114">
        <v>24</v>
      </c>
      <c r="E47" s="31">
        <v>0</v>
      </c>
      <c r="F47" s="27">
        <v>0</v>
      </c>
      <c r="G47" s="314">
        <v>0</v>
      </c>
      <c r="H47" s="53">
        <f t="shared" si="9"/>
        <v>24</v>
      </c>
      <c r="I47" s="114">
        <v>24</v>
      </c>
      <c r="J47" s="31">
        <v>0</v>
      </c>
      <c r="K47" s="27">
        <v>0</v>
      </c>
      <c r="L47" s="314">
        <v>0</v>
      </c>
      <c r="M47" s="115">
        <f t="shared" si="11"/>
        <v>24</v>
      </c>
      <c r="N47" s="114">
        <v>24</v>
      </c>
      <c r="O47" s="31">
        <v>0</v>
      </c>
      <c r="P47" s="27">
        <v>0</v>
      </c>
      <c r="Q47" s="52">
        <v>0</v>
      </c>
      <c r="R47" s="31"/>
      <c r="S47" s="530"/>
    </row>
    <row r="48" spans="1:19" ht="28.15" customHeight="1" x14ac:dyDescent="0.25">
      <c r="A48" s="9"/>
      <c r="B48" s="107" t="s">
        <v>69</v>
      </c>
      <c r="C48" s="46">
        <f t="shared" si="10"/>
        <v>25</v>
      </c>
      <c r="D48" s="21">
        <f t="shared" ref="D48:L48" si="12">D49</f>
        <v>25</v>
      </c>
      <c r="E48" s="21">
        <f t="shared" si="12"/>
        <v>0</v>
      </c>
      <c r="F48" s="18">
        <f t="shared" si="12"/>
        <v>0</v>
      </c>
      <c r="G48" s="321">
        <f t="shared" si="12"/>
        <v>0</v>
      </c>
      <c r="H48" s="46">
        <f t="shared" si="12"/>
        <v>25</v>
      </c>
      <c r="I48" s="21">
        <f t="shared" si="12"/>
        <v>25</v>
      </c>
      <c r="J48" s="21">
        <f t="shared" si="12"/>
        <v>0</v>
      </c>
      <c r="K48" s="18">
        <f t="shared" si="12"/>
        <v>0</v>
      </c>
      <c r="L48" s="321">
        <f t="shared" si="12"/>
        <v>0</v>
      </c>
      <c r="M48" s="46">
        <f t="shared" si="11"/>
        <v>25</v>
      </c>
      <c r="N48" s="21">
        <f>N49</f>
        <v>25</v>
      </c>
      <c r="O48" s="21">
        <f>O49</f>
        <v>0</v>
      </c>
      <c r="P48" s="18">
        <f>P49</f>
        <v>0</v>
      </c>
      <c r="Q48" s="47">
        <v>0</v>
      </c>
      <c r="R48" s="56">
        <f>M48/C48*100</f>
        <v>100</v>
      </c>
      <c r="S48" s="530"/>
    </row>
    <row r="49" spans="1:19" ht="47.25" customHeight="1" x14ac:dyDescent="0.25">
      <c r="A49" s="9" t="s">
        <v>68</v>
      </c>
      <c r="B49" s="104" t="s">
        <v>67</v>
      </c>
      <c r="C49" s="118">
        <f t="shared" si="10"/>
        <v>25</v>
      </c>
      <c r="D49" s="27">
        <v>25</v>
      </c>
      <c r="E49" s="27">
        <v>0</v>
      </c>
      <c r="F49" s="27">
        <v>0</v>
      </c>
      <c r="G49" s="314">
        <v>0</v>
      </c>
      <c r="H49" s="324">
        <f t="shared" ref="H49:H80" si="13">I49+J49+K49</f>
        <v>25</v>
      </c>
      <c r="I49" s="27">
        <v>25</v>
      </c>
      <c r="J49" s="27">
        <v>0</v>
      </c>
      <c r="K49" s="27">
        <v>0</v>
      </c>
      <c r="L49" s="314">
        <v>0</v>
      </c>
      <c r="M49" s="118">
        <f t="shared" si="11"/>
        <v>25</v>
      </c>
      <c r="N49" s="27">
        <v>25</v>
      </c>
      <c r="O49" s="27">
        <v>0</v>
      </c>
      <c r="P49" s="27">
        <v>0</v>
      </c>
      <c r="Q49" s="52">
        <v>0</v>
      </c>
      <c r="R49" s="31"/>
      <c r="S49" s="530"/>
    </row>
    <row r="50" spans="1:19" ht="36" x14ac:dyDescent="0.25">
      <c r="A50" s="13"/>
      <c r="B50" s="103" t="s">
        <v>16</v>
      </c>
      <c r="C50" s="125">
        <f>D50+E50+F50</f>
        <v>359.8</v>
      </c>
      <c r="D50" s="126">
        <f>D51</f>
        <v>75.099999999999994</v>
      </c>
      <c r="E50" s="20">
        <f>E51</f>
        <v>25.6</v>
      </c>
      <c r="F50" s="20">
        <f>F51</f>
        <v>259.10000000000002</v>
      </c>
      <c r="G50" s="169">
        <f>G51</f>
        <v>0</v>
      </c>
      <c r="H50" s="100">
        <f t="shared" si="13"/>
        <v>359.8</v>
      </c>
      <c r="I50" s="20">
        <f>I51</f>
        <v>75.099999999999994</v>
      </c>
      <c r="J50" s="20">
        <f>J51</f>
        <v>25.6</v>
      </c>
      <c r="K50" s="20">
        <f>K51</f>
        <v>259.10000000000002</v>
      </c>
      <c r="L50" s="169">
        <f>L51</f>
        <v>0</v>
      </c>
      <c r="M50" s="125">
        <f>N50+O50+P50</f>
        <v>217.3</v>
      </c>
      <c r="N50" s="126">
        <f>N51</f>
        <v>75</v>
      </c>
      <c r="O50" s="20">
        <f>O51</f>
        <v>12.8</v>
      </c>
      <c r="P50" s="20">
        <f>P51</f>
        <v>129.5</v>
      </c>
      <c r="Q50" s="49">
        <v>0</v>
      </c>
      <c r="R50" s="55">
        <f>M50/C50*100</f>
        <v>60.394663702056697</v>
      </c>
      <c r="S50" s="530"/>
    </row>
    <row r="51" spans="1:19" ht="33.75" customHeight="1" x14ac:dyDescent="0.25">
      <c r="A51" s="5"/>
      <c r="B51" s="104" t="s">
        <v>72</v>
      </c>
      <c r="C51" s="118">
        <f>D51+E51+F51</f>
        <v>359.8</v>
      </c>
      <c r="D51" s="27">
        <v>75.099999999999994</v>
      </c>
      <c r="E51" s="27">
        <v>25.6</v>
      </c>
      <c r="F51" s="27">
        <v>259.10000000000002</v>
      </c>
      <c r="G51" s="314">
        <v>0</v>
      </c>
      <c r="H51" s="118">
        <f t="shared" si="13"/>
        <v>359.8</v>
      </c>
      <c r="I51" s="27">
        <v>75.099999999999994</v>
      </c>
      <c r="J51" s="27">
        <v>25.6</v>
      </c>
      <c r="K51" s="27">
        <v>259.10000000000002</v>
      </c>
      <c r="L51" s="314">
        <v>0</v>
      </c>
      <c r="M51" s="118">
        <f>N51+O51+P51</f>
        <v>217.3</v>
      </c>
      <c r="N51" s="27">
        <v>75</v>
      </c>
      <c r="O51" s="27">
        <v>12.8</v>
      </c>
      <c r="P51" s="27">
        <v>129.5</v>
      </c>
      <c r="Q51" s="52">
        <v>0</v>
      </c>
      <c r="R51" s="31"/>
      <c r="S51" s="530"/>
    </row>
    <row r="52" spans="1:19" ht="39.75" customHeight="1" x14ac:dyDescent="0.25">
      <c r="A52" s="5"/>
      <c r="B52" s="109" t="s">
        <v>366</v>
      </c>
      <c r="C52" s="127">
        <f>D52+E52+F52</f>
        <v>290</v>
      </c>
      <c r="D52" s="128">
        <f>D53</f>
        <v>290</v>
      </c>
      <c r="E52" s="23">
        <f>E53</f>
        <v>0</v>
      </c>
      <c r="F52" s="23">
        <f>F53</f>
        <v>0</v>
      </c>
      <c r="G52" s="746">
        <f>G53</f>
        <v>0</v>
      </c>
      <c r="H52" s="48">
        <f t="shared" si="13"/>
        <v>290</v>
      </c>
      <c r="I52" s="23">
        <f>I53</f>
        <v>290</v>
      </c>
      <c r="J52" s="23">
        <f>J53</f>
        <v>0</v>
      </c>
      <c r="K52" s="23">
        <f>K53</f>
        <v>0</v>
      </c>
      <c r="L52" s="746">
        <f>L53</f>
        <v>0</v>
      </c>
      <c r="M52" s="127">
        <f>N52+O52+P52</f>
        <v>290</v>
      </c>
      <c r="N52" s="128">
        <f>N53</f>
        <v>290</v>
      </c>
      <c r="O52" s="23">
        <f>O53</f>
        <v>0</v>
      </c>
      <c r="P52" s="23">
        <f>P53</f>
        <v>0</v>
      </c>
      <c r="Q52" s="49">
        <v>0</v>
      </c>
      <c r="R52" s="55">
        <f>M52/C52*100</f>
        <v>100</v>
      </c>
      <c r="S52" s="530"/>
    </row>
    <row r="53" spans="1:19" ht="25.5" customHeight="1" x14ac:dyDescent="0.25">
      <c r="A53" s="5"/>
      <c r="B53" s="104" t="s">
        <v>166</v>
      </c>
      <c r="C53" s="115">
        <f>D53</f>
        <v>290</v>
      </c>
      <c r="D53" s="117">
        <v>290</v>
      </c>
      <c r="E53" s="117">
        <v>0</v>
      </c>
      <c r="F53" s="27">
        <v>0</v>
      </c>
      <c r="G53" s="314">
        <v>0</v>
      </c>
      <c r="H53" s="115">
        <f t="shared" si="13"/>
        <v>290</v>
      </c>
      <c r="I53" s="117">
        <v>290</v>
      </c>
      <c r="J53" s="117">
        <v>0</v>
      </c>
      <c r="K53" s="27">
        <v>0</v>
      </c>
      <c r="L53" s="314">
        <v>0</v>
      </c>
      <c r="M53" s="115">
        <f>N53</f>
        <v>290</v>
      </c>
      <c r="N53" s="117">
        <v>290</v>
      </c>
      <c r="O53" s="117">
        <v>0</v>
      </c>
      <c r="P53" s="27">
        <v>0</v>
      </c>
      <c r="Q53" s="52">
        <v>0</v>
      </c>
      <c r="R53" s="31"/>
      <c r="S53" s="530"/>
    </row>
    <row r="54" spans="1:19" ht="41.25" customHeight="1" x14ac:dyDescent="0.25">
      <c r="A54" s="5"/>
      <c r="B54" s="111" t="s">
        <v>96</v>
      </c>
      <c r="C54" s="127">
        <f t="shared" ref="C54:C87" si="14">D54+E54+F54</f>
        <v>967.7</v>
      </c>
      <c r="D54" s="128">
        <f>D55+D58+D61+D62+D63+D64</f>
        <v>967.7</v>
      </c>
      <c r="E54" s="23">
        <f>E55+E56+E57+E58+E59+E60+E61+E62</f>
        <v>0</v>
      </c>
      <c r="F54" s="23">
        <f>F55+F56+F57+F58+F59+F60+F61+F62</f>
        <v>0</v>
      </c>
      <c r="G54" s="334">
        <f>G55+G56+G57+G58+G59+G60+G61+G62</f>
        <v>0</v>
      </c>
      <c r="H54" s="127">
        <f t="shared" si="13"/>
        <v>967.7</v>
      </c>
      <c r="I54" s="128">
        <f>I55+I58+I61+I62+I63+I64</f>
        <v>967.7</v>
      </c>
      <c r="J54" s="23">
        <f>J55+J56+J57+J58+J59+J60+J61+J62</f>
        <v>0</v>
      </c>
      <c r="K54" s="23">
        <f>K55+K56+K57+K58+K59+K60+K61+K62</f>
        <v>0</v>
      </c>
      <c r="L54" s="334">
        <f>L55+L56+L57+L58+L59+L60+L61+L62</f>
        <v>0</v>
      </c>
      <c r="M54" s="127">
        <f t="shared" ref="M54:M87" si="15">N54+O54+P54</f>
        <v>967.5</v>
      </c>
      <c r="N54" s="128">
        <f>N55+N58+N61+N62+N63+N64</f>
        <v>967.5</v>
      </c>
      <c r="O54" s="23">
        <f>O55+O56+O57+O58+O59+O60+O61+O62</f>
        <v>0</v>
      </c>
      <c r="P54" s="23">
        <f>P55+P56+P57+P58+P59+P60+P61+P62</f>
        <v>0</v>
      </c>
      <c r="Q54" s="49">
        <f>Q55+Q56+Q57+Q58+Q59+Q60+Q61+Q62</f>
        <v>0</v>
      </c>
      <c r="R54" s="335">
        <f>M54/C54*100</f>
        <v>99.979332437738961</v>
      </c>
      <c r="S54" s="530"/>
    </row>
    <row r="55" spans="1:19" ht="54.75" customHeight="1" x14ac:dyDescent="0.25">
      <c r="A55" s="5"/>
      <c r="B55" s="104" t="s">
        <v>410</v>
      </c>
      <c r="C55" s="115">
        <f t="shared" si="14"/>
        <v>631.5</v>
      </c>
      <c r="D55" s="114">
        <v>631.5</v>
      </c>
      <c r="E55" s="30">
        <v>0</v>
      </c>
      <c r="F55" s="26">
        <v>0</v>
      </c>
      <c r="G55" s="318">
        <v>0</v>
      </c>
      <c r="H55" s="115">
        <f t="shared" si="13"/>
        <v>631.5</v>
      </c>
      <c r="I55" s="114">
        <v>631.5</v>
      </c>
      <c r="J55" s="30">
        <v>0</v>
      </c>
      <c r="K55" s="26">
        <v>0</v>
      </c>
      <c r="L55" s="318">
        <v>0</v>
      </c>
      <c r="M55" s="115">
        <f t="shared" si="15"/>
        <v>631.5</v>
      </c>
      <c r="N55" s="114">
        <v>631.5</v>
      </c>
      <c r="O55" s="30">
        <v>0</v>
      </c>
      <c r="P55" s="26">
        <v>0</v>
      </c>
      <c r="Q55" s="51">
        <v>0</v>
      </c>
      <c r="R55" s="331"/>
      <c r="S55" s="530"/>
    </row>
    <row r="56" spans="1:19" ht="32.25" customHeight="1" x14ac:dyDescent="0.25">
      <c r="A56" s="5"/>
      <c r="B56" s="104" t="s">
        <v>91</v>
      </c>
      <c r="C56" s="115">
        <f t="shared" si="14"/>
        <v>0</v>
      </c>
      <c r="D56" s="114">
        <v>0</v>
      </c>
      <c r="E56" s="30">
        <v>0</v>
      </c>
      <c r="F56" s="26">
        <v>0</v>
      </c>
      <c r="G56" s="318">
        <v>0</v>
      </c>
      <c r="H56" s="115">
        <v>0</v>
      </c>
      <c r="I56" s="114">
        <v>0</v>
      </c>
      <c r="J56" s="30">
        <v>0</v>
      </c>
      <c r="K56" s="26">
        <v>0</v>
      </c>
      <c r="L56" s="318">
        <v>0</v>
      </c>
      <c r="M56" s="115">
        <f t="shared" si="15"/>
        <v>0</v>
      </c>
      <c r="N56" s="114">
        <v>0</v>
      </c>
      <c r="O56" s="30">
        <v>0</v>
      </c>
      <c r="P56" s="26">
        <v>0</v>
      </c>
      <c r="Q56" s="51">
        <v>0</v>
      </c>
      <c r="R56" s="331"/>
      <c r="S56" s="530"/>
    </row>
    <row r="57" spans="1:19" ht="39" customHeight="1" x14ac:dyDescent="0.25">
      <c r="A57" s="5"/>
      <c r="B57" s="104" t="s">
        <v>92</v>
      </c>
      <c r="C57" s="115">
        <f t="shared" si="14"/>
        <v>0</v>
      </c>
      <c r="D57" s="114">
        <v>0</v>
      </c>
      <c r="E57" s="30">
        <v>0</v>
      </c>
      <c r="F57" s="26">
        <v>0</v>
      </c>
      <c r="G57" s="318">
        <v>0</v>
      </c>
      <c r="H57" s="115">
        <f t="shared" si="13"/>
        <v>0</v>
      </c>
      <c r="I57" s="114">
        <v>0</v>
      </c>
      <c r="J57" s="30">
        <v>0</v>
      </c>
      <c r="K57" s="26">
        <v>0</v>
      </c>
      <c r="L57" s="318">
        <v>0</v>
      </c>
      <c r="M57" s="115">
        <f t="shared" si="15"/>
        <v>0</v>
      </c>
      <c r="N57" s="114">
        <v>0</v>
      </c>
      <c r="O57" s="30">
        <v>0</v>
      </c>
      <c r="P57" s="26">
        <v>0</v>
      </c>
      <c r="Q57" s="51">
        <v>0</v>
      </c>
      <c r="R57" s="331"/>
      <c r="S57" s="530"/>
    </row>
    <row r="58" spans="1:19" ht="27.75" customHeight="1" x14ac:dyDescent="0.25">
      <c r="A58" s="5"/>
      <c r="B58" s="104" t="s">
        <v>93</v>
      </c>
      <c r="C58" s="115">
        <f t="shared" si="14"/>
        <v>45</v>
      </c>
      <c r="D58" s="114">
        <v>45</v>
      </c>
      <c r="E58" s="30">
        <v>0</v>
      </c>
      <c r="F58" s="26">
        <v>0</v>
      </c>
      <c r="G58" s="318">
        <v>0</v>
      </c>
      <c r="H58" s="115">
        <f t="shared" si="13"/>
        <v>45</v>
      </c>
      <c r="I58" s="114">
        <v>45</v>
      </c>
      <c r="J58" s="30">
        <v>0</v>
      </c>
      <c r="K58" s="26">
        <v>0</v>
      </c>
      <c r="L58" s="318">
        <v>0</v>
      </c>
      <c r="M58" s="115">
        <f t="shared" si="15"/>
        <v>45</v>
      </c>
      <c r="N58" s="114">
        <v>45</v>
      </c>
      <c r="O58" s="30">
        <v>0</v>
      </c>
      <c r="P58" s="26">
        <v>0</v>
      </c>
      <c r="Q58" s="51">
        <v>0</v>
      </c>
      <c r="R58" s="331"/>
      <c r="S58" s="530"/>
    </row>
    <row r="59" spans="1:19" ht="51.75" customHeight="1" x14ac:dyDescent="0.25">
      <c r="A59" s="5"/>
      <c r="B59" s="104" t="s">
        <v>94</v>
      </c>
      <c r="C59" s="115">
        <f t="shared" si="14"/>
        <v>0</v>
      </c>
      <c r="D59" s="114">
        <v>0</v>
      </c>
      <c r="E59" s="30">
        <v>0</v>
      </c>
      <c r="F59" s="26">
        <v>0</v>
      </c>
      <c r="G59" s="318">
        <v>0</v>
      </c>
      <c r="H59" s="115">
        <f t="shared" si="13"/>
        <v>0</v>
      </c>
      <c r="I59" s="114">
        <v>0</v>
      </c>
      <c r="J59" s="30">
        <v>0</v>
      </c>
      <c r="K59" s="26">
        <v>0</v>
      </c>
      <c r="L59" s="318">
        <v>0</v>
      </c>
      <c r="M59" s="115">
        <f t="shared" si="15"/>
        <v>0</v>
      </c>
      <c r="N59" s="114">
        <v>0</v>
      </c>
      <c r="O59" s="30">
        <v>0</v>
      </c>
      <c r="P59" s="26">
        <v>0</v>
      </c>
      <c r="Q59" s="51">
        <v>0</v>
      </c>
      <c r="R59" s="331"/>
      <c r="S59" s="530"/>
    </row>
    <row r="60" spans="1:19" ht="75" customHeight="1" x14ac:dyDescent="0.25">
      <c r="A60" s="5"/>
      <c r="B60" s="104" t="s">
        <v>169</v>
      </c>
      <c r="C60" s="115">
        <f t="shared" si="14"/>
        <v>0</v>
      </c>
      <c r="D60" s="114">
        <v>0</v>
      </c>
      <c r="E60" s="30">
        <v>0</v>
      </c>
      <c r="F60" s="26">
        <v>0</v>
      </c>
      <c r="G60" s="318">
        <v>0</v>
      </c>
      <c r="H60" s="115">
        <f t="shared" si="13"/>
        <v>0</v>
      </c>
      <c r="I60" s="114">
        <v>0</v>
      </c>
      <c r="J60" s="30">
        <v>0</v>
      </c>
      <c r="K60" s="26">
        <v>0</v>
      </c>
      <c r="L60" s="318">
        <v>0</v>
      </c>
      <c r="M60" s="115">
        <f t="shared" si="15"/>
        <v>0</v>
      </c>
      <c r="N60" s="114">
        <v>0</v>
      </c>
      <c r="O60" s="30">
        <v>0</v>
      </c>
      <c r="P60" s="26">
        <v>0</v>
      </c>
      <c r="Q60" s="51">
        <v>0</v>
      </c>
      <c r="R60" s="331"/>
      <c r="S60" s="530"/>
    </row>
    <row r="61" spans="1:19" ht="48.75" customHeight="1" x14ac:dyDescent="0.25">
      <c r="A61" s="5"/>
      <c r="B61" s="104" t="s">
        <v>228</v>
      </c>
      <c r="C61" s="115">
        <f t="shared" si="14"/>
        <v>7</v>
      </c>
      <c r="D61" s="114">
        <v>7</v>
      </c>
      <c r="E61" s="30">
        <v>0</v>
      </c>
      <c r="F61" s="26">
        <v>0</v>
      </c>
      <c r="G61" s="318">
        <v>0</v>
      </c>
      <c r="H61" s="115">
        <f t="shared" si="13"/>
        <v>7</v>
      </c>
      <c r="I61" s="114">
        <v>7</v>
      </c>
      <c r="J61" s="30">
        <v>0</v>
      </c>
      <c r="K61" s="26">
        <v>0</v>
      </c>
      <c r="L61" s="318">
        <v>0</v>
      </c>
      <c r="M61" s="115">
        <f t="shared" si="15"/>
        <v>7</v>
      </c>
      <c r="N61" s="114">
        <v>7</v>
      </c>
      <c r="O61" s="30">
        <v>0</v>
      </c>
      <c r="P61" s="26">
        <v>0</v>
      </c>
      <c r="Q61" s="51">
        <v>0</v>
      </c>
      <c r="R61" s="331"/>
      <c r="S61" s="530"/>
    </row>
    <row r="62" spans="1:19" ht="36.75" customHeight="1" x14ac:dyDescent="0.25">
      <c r="A62" s="5"/>
      <c r="B62" s="104" t="s">
        <v>95</v>
      </c>
      <c r="C62" s="115">
        <f t="shared" si="14"/>
        <v>164.7</v>
      </c>
      <c r="D62" s="114">
        <v>164.7</v>
      </c>
      <c r="E62" s="31">
        <v>0</v>
      </c>
      <c r="F62" s="27">
        <v>0</v>
      </c>
      <c r="G62" s="314">
        <v>0</v>
      </c>
      <c r="H62" s="115">
        <f t="shared" si="13"/>
        <v>164.7</v>
      </c>
      <c r="I62" s="114">
        <v>164.7</v>
      </c>
      <c r="J62" s="31">
        <v>0</v>
      </c>
      <c r="K62" s="27">
        <v>0</v>
      </c>
      <c r="L62" s="314">
        <v>0</v>
      </c>
      <c r="M62" s="115">
        <f t="shared" si="15"/>
        <v>164.5</v>
      </c>
      <c r="N62" s="114">
        <v>164.5</v>
      </c>
      <c r="O62" s="31">
        <v>0</v>
      </c>
      <c r="P62" s="27">
        <v>0</v>
      </c>
      <c r="Q62" s="52">
        <v>0</v>
      </c>
      <c r="R62" s="333"/>
      <c r="S62" s="530"/>
    </row>
    <row r="63" spans="1:19" ht="30" customHeight="1" x14ac:dyDescent="0.25">
      <c r="A63" s="5"/>
      <c r="B63" s="487" t="s">
        <v>211</v>
      </c>
      <c r="C63" s="115">
        <f t="shared" si="14"/>
        <v>83</v>
      </c>
      <c r="D63" s="114">
        <v>83</v>
      </c>
      <c r="E63" s="200">
        <v>0</v>
      </c>
      <c r="F63" s="312">
        <v>0</v>
      </c>
      <c r="G63" s="322">
        <v>0</v>
      </c>
      <c r="H63" s="115">
        <f t="shared" si="13"/>
        <v>83</v>
      </c>
      <c r="I63" s="114">
        <v>83</v>
      </c>
      <c r="J63" s="200">
        <v>0</v>
      </c>
      <c r="K63" s="312">
        <v>0</v>
      </c>
      <c r="L63" s="322">
        <v>0</v>
      </c>
      <c r="M63" s="115">
        <f t="shared" si="15"/>
        <v>83</v>
      </c>
      <c r="N63" s="114">
        <v>83</v>
      </c>
      <c r="O63" s="200">
        <v>0</v>
      </c>
      <c r="P63" s="312">
        <v>0</v>
      </c>
      <c r="Q63" s="52">
        <v>0</v>
      </c>
      <c r="R63" s="333"/>
      <c r="S63" s="530"/>
    </row>
    <row r="64" spans="1:19" ht="42" customHeight="1" x14ac:dyDescent="0.25">
      <c r="A64" s="5"/>
      <c r="B64" s="487" t="s">
        <v>254</v>
      </c>
      <c r="C64" s="115">
        <f t="shared" si="14"/>
        <v>36.5</v>
      </c>
      <c r="D64" s="114">
        <v>36.5</v>
      </c>
      <c r="E64" s="200">
        <v>0</v>
      </c>
      <c r="F64" s="312">
        <v>0</v>
      </c>
      <c r="G64" s="322">
        <v>0</v>
      </c>
      <c r="H64" s="115">
        <f t="shared" si="13"/>
        <v>36.5</v>
      </c>
      <c r="I64" s="114">
        <v>36.5</v>
      </c>
      <c r="J64" s="200">
        <v>0</v>
      </c>
      <c r="K64" s="312">
        <v>0</v>
      </c>
      <c r="L64" s="322">
        <v>0</v>
      </c>
      <c r="M64" s="115">
        <f t="shared" si="15"/>
        <v>36.5</v>
      </c>
      <c r="N64" s="114">
        <v>36.5</v>
      </c>
      <c r="O64" s="200">
        <v>0</v>
      </c>
      <c r="P64" s="312">
        <v>0</v>
      </c>
      <c r="Q64" s="52">
        <v>0</v>
      </c>
      <c r="R64" s="333"/>
      <c r="S64" s="530"/>
    </row>
    <row r="65" spans="1:19" ht="67.5" customHeight="1" x14ac:dyDescent="0.25">
      <c r="A65" s="12"/>
      <c r="B65" s="103" t="s">
        <v>18</v>
      </c>
      <c r="C65" s="127">
        <f t="shared" si="14"/>
        <v>208</v>
      </c>
      <c r="D65" s="126">
        <f>D66+D72</f>
        <v>208</v>
      </c>
      <c r="E65" s="20">
        <f>E67+E68+E69+E70+E71+E73+E74+E75+E76+E77+E78+E79</f>
        <v>0</v>
      </c>
      <c r="F65" s="20">
        <f>F67+F68+F69+F70+F71+F73+F74+F75+F76+F77+F78+F79</f>
        <v>0</v>
      </c>
      <c r="G65" s="20">
        <f>G67+G68+G69+G70+G71+G73+G74+G75+G76+G77+G78+G79</f>
        <v>0</v>
      </c>
      <c r="H65" s="48">
        <f>I65+J65+K65</f>
        <v>208</v>
      </c>
      <c r="I65" s="20">
        <f>I66+I72</f>
        <v>208</v>
      </c>
      <c r="J65" s="20">
        <f>J67+J68+J69+J70+J71+J73+J74+J75+J76+J77+J78+J79</f>
        <v>0</v>
      </c>
      <c r="K65" s="20">
        <f>K67+K68+K69+K70+K71+K73+K74+K75+K76+K77+K78+K79</f>
        <v>0</v>
      </c>
      <c r="L65" s="20">
        <f>L67+L68+L69+L70+L71+L73+L74+L75+L76+L77+L78+L79</f>
        <v>0</v>
      </c>
      <c r="M65" s="127">
        <f t="shared" si="15"/>
        <v>208</v>
      </c>
      <c r="N65" s="126">
        <f>N66+N72</f>
        <v>208</v>
      </c>
      <c r="O65" s="20">
        <f>O67+O68+O69+O70+O71+O73+O74+O75+O76+O77+O78+O79</f>
        <v>0</v>
      </c>
      <c r="P65" s="20">
        <f>P67+P68+P69+P70+P71+P73+P74+P75+P76+P77+P78+P79</f>
        <v>0</v>
      </c>
      <c r="Q65" s="20">
        <f>Q67+Q68+Q69+Q70+Q71+Q73+Q74+Q75+Q76+Q77+Q78+Q79</f>
        <v>0</v>
      </c>
      <c r="R65" s="55">
        <f>M65/C65*100</f>
        <v>100</v>
      </c>
      <c r="S65" s="530"/>
    </row>
    <row r="66" spans="1:19" ht="46.5" customHeight="1" thickBot="1" x14ac:dyDescent="0.3">
      <c r="A66" s="24" t="s">
        <v>167</v>
      </c>
      <c r="B66" s="107" t="s">
        <v>79</v>
      </c>
      <c r="C66" s="46">
        <f t="shared" si="14"/>
        <v>203</v>
      </c>
      <c r="D66" s="18">
        <f>D67+D68+D69+D70+D71</f>
        <v>203</v>
      </c>
      <c r="E66" s="97">
        <f>E67+E68+E69+E70+E71</f>
        <v>0</v>
      </c>
      <c r="F66" s="97">
        <f>F67+F68+F69+F70+F71</f>
        <v>0</v>
      </c>
      <c r="G66" s="316">
        <f>G67+G68+G69+G70+G71</f>
        <v>0</v>
      </c>
      <c r="H66" s="46">
        <f>I66</f>
        <v>203</v>
      </c>
      <c r="I66" s="18">
        <f>I67+I68+I69+I70+I71</f>
        <v>203</v>
      </c>
      <c r="J66" s="97">
        <f>J67+J68+J69+J70+J71</f>
        <v>0</v>
      </c>
      <c r="K66" s="97">
        <f>K67+K68+K69+K70+K71</f>
        <v>0</v>
      </c>
      <c r="L66" s="316">
        <f>L67+L68+L69+L70+L71</f>
        <v>0</v>
      </c>
      <c r="M66" s="46">
        <f t="shared" si="15"/>
        <v>203</v>
      </c>
      <c r="N66" s="18">
        <f>N67+N68+N69+N70+N71</f>
        <v>203</v>
      </c>
      <c r="O66" s="97">
        <f>O67+O68+O69+O70+O71</f>
        <v>0</v>
      </c>
      <c r="P66" s="97">
        <f>P67+P68+P69+P70+P71</f>
        <v>0</v>
      </c>
      <c r="Q66" s="98">
        <f>Q67+Q68+Q69+Q70+Q71</f>
        <v>0</v>
      </c>
      <c r="R66" s="329">
        <f>M66/C66*100</f>
        <v>100</v>
      </c>
      <c r="S66" s="530"/>
    </row>
    <row r="67" spans="1:19" ht="39.75" customHeight="1" x14ac:dyDescent="0.25">
      <c r="A67" s="24" t="s">
        <v>26</v>
      </c>
      <c r="B67" s="104" t="s">
        <v>80</v>
      </c>
      <c r="C67" s="115">
        <f t="shared" si="14"/>
        <v>0</v>
      </c>
      <c r="D67" s="27">
        <v>0</v>
      </c>
      <c r="E67" s="25">
        <v>0</v>
      </c>
      <c r="F67" s="26">
        <v>0</v>
      </c>
      <c r="G67" s="318">
        <v>0</v>
      </c>
      <c r="H67" s="53">
        <f t="shared" ref="H67:H87" si="16">I67+J67+K67</f>
        <v>0</v>
      </c>
      <c r="I67" s="27">
        <v>0</v>
      </c>
      <c r="J67" s="26">
        <v>0</v>
      </c>
      <c r="K67" s="26">
        <v>0</v>
      </c>
      <c r="L67" s="318">
        <v>0</v>
      </c>
      <c r="M67" s="115">
        <f t="shared" si="15"/>
        <v>0</v>
      </c>
      <c r="N67" s="27">
        <v>0</v>
      </c>
      <c r="O67" s="25">
        <v>0</v>
      </c>
      <c r="P67" s="26">
        <v>0</v>
      </c>
      <c r="Q67" s="51">
        <v>0</v>
      </c>
      <c r="R67" s="330"/>
      <c r="S67" s="530"/>
    </row>
    <row r="68" spans="1:19" ht="24" customHeight="1" x14ac:dyDescent="0.25">
      <c r="A68" s="24" t="s">
        <v>27</v>
      </c>
      <c r="B68" s="104" t="s">
        <v>81</v>
      </c>
      <c r="C68" s="115">
        <f t="shared" si="14"/>
        <v>73</v>
      </c>
      <c r="D68" s="27">
        <v>73</v>
      </c>
      <c r="E68" s="25">
        <v>0</v>
      </c>
      <c r="F68" s="26">
        <v>0</v>
      </c>
      <c r="G68" s="318">
        <v>0</v>
      </c>
      <c r="H68" s="53">
        <f t="shared" si="16"/>
        <v>73</v>
      </c>
      <c r="I68" s="27">
        <v>73</v>
      </c>
      <c r="J68" s="26">
        <v>0</v>
      </c>
      <c r="K68" s="26">
        <v>0</v>
      </c>
      <c r="L68" s="318">
        <v>0</v>
      </c>
      <c r="M68" s="115">
        <f t="shared" si="15"/>
        <v>73</v>
      </c>
      <c r="N68" s="27">
        <v>73</v>
      </c>
      <c r="O68" s="25">
        <v>0</v>
      </c>
      <c r="P68" s="26">
        <v>0</v>
      </c>
      <c r="Q68" s="51">
        <v>0</v>
      </c>
      <c r="R68" s="331"/>
      <c r="S68" s="530"/>
    </row>
    <row r="69" spans="1:19" ht="38.25" customHeight="1" x14ac:dyDescent="0.25">
      <c r="A69" s="24" t="s">
        <v>28</v>
      </c>
      <c r="B69" s="104" t="s">
        <v>82</v>
      </c>
      <c r="C69" s="115">
        <f t="shared" si="14"/>
        <v>15</v>
      </c>
      <c r="D69" s="27">
        <v>15</v>
      </c>
      <c r="E69" s="25">
        <v>0</v>
      </c>
      <c r="F69" s="26">
        <v>0</v>
      </c>
      <c r="G69" s="318">
        <v>0</v>
      </c>
      <c r="H69" s="53">
        <f t="shared" si="16"/>
        <v>15</v>
      </c>
      <c r="I69" s="27">
        <v>15</v>
      </c>
      <c r="J69" s="26">
        <v>0</v>
      </c>
      <c r="K69" s="26">
        <v>0</v>
      </c>
      <c r="L69" s="318">
        <v>0</v>
      </c>
      <c r="M69" s="115">
        <f t="shared" si="15"/>
        <v>15</v>
      </c>
      <c r="N69" s="27">
        <v>15</v>
      </c>
      <c r="O69" s="25">
        <v>0</v>
      </c>
      <c r="P69" s="26">
        <v>0</v>
      </c>
      <c r="Q69" s="51">
        <v>0</v>
      </c>
      <c r="R69" s="331"/>
      <c r="S69" s="530"/>
    </row>
    <row r="70" spans="1:19" ht="24" customHeight="1" x14ac:dyDescent="0.25">
      <c r="A70" s="24" t="s">
        <v>29</v>
      </c>
      <c r="B70" s="104" t="s">
        <v>83</v>
      </c>
      <c r="C70" s="115">
        <f t="shared" si="14"/>
        <v>60</v>
      </c>
      <c r="D70" s="27">
        <v>60</v>
      </c>
      <c r="E70" s="25">
        <v>0</v>
      </c>
      <c r="F70" s="26">
        <v>0</v>
      </c>
      <c r="G70" s="318">
        <v>0</v>
      </c>
      <c r="H70" s="53">
        <f t="shared" si="16"/>
        <v>60</v>
      </c>
      <c r="I70" s="27">
        <v>60</v>
      </c>
      <c r="J70" s="26">
        <v>0</v>
      </c>
      <c r="K70" s="26">
        <v>0</v>
      </c>
      <c r="L70" s="318">
        <v>0</v>
      </c>
      <c r="M70" s="115">
        <f t="shared" si="15"/>
        <v>60</v>
      </c>
      <c r="N70" s="27">
        <v>60</v>
      </c>
      <c r="O70" s="25">
        <v>0</v>
      </c>
      <c r="P70" s="26">
        <v>0</v>
      </c>
      <c r="Q70" s="51">
        <v>0</v>
      </c>
      <c r="R70" s="331"/>
      <c r="S70" s="530"/>
    </row>
    <row r="71" spans="1:19" ht="38.25" customHeight="1" x14ac:dyDescent="0.25">
      <c r="A71" s="24" t="s">
        <v>30</v>
      </c>
      <c r="B71" s="104" t="s">
        <v>411</v>
      </c>
      <c r="C71" s="115">
        <f t="shared" si="14"/>
        <v>55</v>
      </c>
      <c r="D71" s="28">
        <v>55</v>
      </c>
      <c r="E71" s="28">
        <v>0</v>
      </c>
      <c r="F71" s="26">
        <v>0</v>
      </c>
      <c r="G71" s="318">
        <v>0</v>
      </c>
      <c r="H71" s="53">
        <f t="shared" si="16"/>
        <v>55</v>
      </c>
      <c r="I71" s="28">
        <v>55</v>
      </c>
      <c r="J71" s="26">
        <v>0</v>
      </c>
      <c r="K71" s="26">
        <v>0</v>
      </c>
      <c r="L71" s="318">
        <v>0</v>
      </c>
      <c r="M71" s="115">
        <f t="shared" si="15"/>
        <v>55</v>
      </c>
      <c r="N71" s="28">
        <v>55</v>
      </c>
      <c r="O71" s="28">
        <v>0</v>
      </c>
      <c r="P71" s="26">
        <v>0</v>
      </c>
      <c r="Q71" s="51">
        <v>0</v>
      </c>
      <c r="R71" s="331"/>
      <c r="S71" s="530"/>
    </row>
    <row r="72" spans="1:19" ht="35.25" customHeight="1" x14ac:dyDescent="0.25">
      <c r="A72" s="24" t="s">
        <v>168</v>
      </c>
      <c r="B72" s="107" t="s">
        <v>90</v>
      </c>
      <c r="C72" s="46">
        <f t="shared" si="14"/>
        <v>5</v>
      </c>
      <c r="D72" s="129">
        <f>D73+D74+D75+D76+D77+D78+D79</f>
        <v>5</v>
      </c>
      <c r="E72" s="124">
        <f>E73+E74+E75+E76+E77+E78+E79</f>
        <v>0</v>
      </c>
      <c r="F72" s="97">
        <f>F73+F74+F75+F76+F77+F78+F79</f>
        <v>0</v>
      </c>
      <c r="G72" s="316">
        <f>G73+G74+G75+G76+G77+G78+G79</f>
        <v>0</v>
      </c>
      <c r="H72" s="46">
        <f t="shared" si="16"/>
        <v>5</v>
      </c>
      <c r="I72" s="124">
        <f>I73+I74+I75+I76+I77+I78+I79</f>
        <v>5</v>
      </c>
      <c r="J72" s="97">
        <f>J73+J74+J75+J76+J77+J78+J79</f>
        <v>0</v>
      </c>
      <c r="K72" s="97">
        <f>K73+K74+K75+K76+K77+K78+K79</f>
        <v>0</v>
      </c>
      <c r="L72" s="316">
        <f>L73+L74+L75+L76+L77+L78+L79</f>
        <v>0</v>
      </c>
      <c r="M72" s="46">
        <f t="shared" si="15"/>
        <v>5</v>
      </c>
      <c r="N72" s="129">
        <f>N73+N74+N75+N76+N77+N78+N79</f>
        <v>5</v>
      </c>
      <c r="O72" s="124">
        <f>O73+O74+O75+O76+O77+O78+O79</f>
        <v>0</v>
      </c>
      <c r="P72" s="97">
        <f>P73+P74+P75+P76+P77+P78+P79</f>
        <v>0</v>
      </c>
      <c r="Q72" s="98">
        <f>Q73+Q74+Q75+Q76+Q77+Q78+Q79</f>
        <v>0</v>
      </c>
      <c r="R72" s="332">
        <f>M72/C72*100</f>
        <v>100</v>
      </c>
      <c r="S72" s="530"/>
    </row>
    <row r="73" spans="1:19" ht="63" customHeight="1" x14ac:dyDescent="0.25">
      <c r="A73" s="102" t="s">
        <v>34</v>
      </c>
      <c r="B73" s="104" t="s">
        <v>85</v>
      </c>
      <c r="C73" s="115">
        <f t="shared" si="14"/>
        <v>0</v>
      </c>
      <c r="D73" s="28">
        <v>0</v>
      </c>
      <c r="E73" s="28">
        <v>0</v>
      </c>
      <c r="F73" s="26">
        <v>0</v>
      </c>
      <c r="G73" s="318">
        <v>0</v>
      </c>
      <c r="H73" s="53">
        <v>0</v>
      </c>
      <c r="I73" s="28">
        <v>0</v>
      </c>
      <c r="J73" s="26">
        <v>0</v>
      </c>
      <c r="K73" s="26">
        <v>0</v>
      </c>
      <c r="L73" s="318">
        <v>0</v>
      </c>
      <c r="M73" s="115">
        <v>0</v>
      </c>
      <c r="N73" s="28">
        <v>0</v>
      </c>
      <c r="O73" s="28">
        <v>0</v>
      </c>
      <c r="P73" s="26">
        <v>0</v>
      </c>
      <c r="Q73" s="51">
        <v>0</v>
      </c>
      <c r="R73" s="331"/>
      <c r="S73" s="530"/>
    </row>
    <row r="74" spans="1:19" ht="63.75" customHeight="1" x14ac:dyDescent="0.25">
      <c r="A74" s="24" t="s">
        <v>115</v>
      </c>
      <c r="B74" s="104" t="s">
        <v>86</v>
      </c>
      <c r="C74" s="115">
        <f t="shared" si="14"/>
        <v>0</v>
      </c>
      <c r="D74" s="28">
        <v>0</v>
      </c>
      <c r="E74" s="28">
        <v>0</v>
      </c>
      <c r="F74" s="26">
        <v>0</v>
      </c>
      <c r="G74" s="318">
        <v>0</v>
      </c>
      <c r="H74" s="53">
        <v>0</v>
      </c>
      <c r="I74" s="28">
        <v>0</v>
      </c>
      <c r="J74" s="26">
        <v>0</v>
      </c>
      <c r="K74" s="26">
        <v>0</v>
      </c>
      <c r="L74" s="318">
        <v>0</v>
      </c>
      <c r="M74" s="115">
        <f t="shared" si="15"/>
        <v>0</v>
      </c>
      <c r="N74" s="28">
        <v>0</v>
      </c>
      <c r="O74" s="28">
        <v>0</v>
      </c>
      <c r="P74" s="26">
        <v>0</v>
      </c>
      <c r="Q74" s="51">
        <v>0</v>
      </c>
      <c r="R74" s="331"/>
      <c r="S74" s="530"/>
    </row>
    <row r="75" spans="1:19" ht="60.75" customHeight="1" x14ac:dyDescent="0.25">
      <c r="A75" s="24" t="s">
        <v>116</v>
      </c>
      <c r="B75" s="104" t="s">
        <v>170</v>
      </c>
      <c r="C75" s="115">
        <f t="shared" si="14"/>
        <v>0</v>
      </c>
      <c r="D75" s="28">
        <v>0</v>
      </c>
      <c r="E75" s="28">
        <v>0</v>
      </c>
      <c r="F75" s="26">
        <v>0</v>
      </c>
      <c r="G75" s="318">
        <v>0</v>
      </c>
      <c r="H75" s="53">
        <v>0</v>
      </c>
      <c r="I75" s="28">
        <v>0</v>
      </c>
      <c r="J75" s="26">
        <v>0</v>
      </c>
      <c r="K75" s="26">
        <v>0</v>
      </c>
      <c r="L75" s="318">
        <v>0</v>
      </c>
      <c r="M75" s="115">
        <f t="shared" si="15"/>
        <v>0</v>
      </c>
      <c r="N75" s="28">
        <v>0</v>
      </c>
      <c r="O75" s="28">
        <v>0</v>
      </c>
      <c r="P75" s="26">
        <v>0</v>
      </c>
      <c r="Q75" s="51">
        <v>0</v>
      </c>
      <c r="R75" s="331"/>
      <c r="S75" s="530"/>
    </row>
    <row r="76" spans="1:19" ht="18" customHeight="1" x14ac:dyDescent="0.25">
      <c r="A76" s="24" t="s">
        <v>117</v>
      </c>
      <c r="B76" s="104" t="s">
        <v>87</v>
      </c>
      <c r="C76" s="115">
        <f t="shared" si="14"/>
        <v>0</v>
      </c>
      <c r="D76" s="28">
        <v>0</v>
      </c>
      <c r="E76" s="28">
        <v>0</v>
      </c>
      <c r="F76" s="26">
        <v>0</v>
      </c>
      <c r="G76" s="318">
        <v>0</v>
      </c>
      <c r="H76" s="53">
        <v>0</v>
      </c>
      <c r="I76" s="28">
        <v>0</v>
      </c>
      <c r="J76" s="26">
        <v>0</v>
      </c>
      <c r="K76" s="26">
        <v>0</v>
      </c>
      <c r="L76" s="318">
        <v>0</v>
      </c>
      <c r="M76" s="115">
        <f t="shared" si="15"/>
        <v>0</v>
      </c>
      <c r="N76" s="28">
        <v>0</v>
      </c>
      <c r="O76" s="28">
        <v>0</v>
      </c>
      <c r="P76" s="26">
        <v>0</v>
      </c>
      <c r="Q76" s="51">
        <v>0</v>
      </c>
      <c r="R76" s="331"/>
      <c r="S76" s="530"/>
    </row>
    <row r="77" spans="1:19" ht="33.75" customHeight="1" x14ac:dyDescent="0.25">
      <c r="A77" s="24" t="s">
        <v>118</v>
      </c>
      <c r="B77" s="104" t="s">
        <v>165</v>
      </c>
      <c r="C77" s="115">
        <f t="shared" si="14"/>
        <v>0</v>
      </c>
      <c r="D77" s="28">
        <v>0</v>
      </c>
      <c r="E77" s="28">
        <v>0</v>
      </c>
      <c r="F77" s="26">
        <v>0</v>
      </c>
      <c r="G77" s="318">
        <v>0</v>
      </c>
      <c r="H77" s="53">
        <f t="shared" si="16"/>
        <v>0</v>
      </c>
      <c r="I77" s="28">
        <v>0</v>
      </c>
      <c r="J77" s="26">
        <v>0</v>
      </c>
      <c r="K77" s="26">
        <v>0</v>
      </c>
      <c r="L77" s="318">
        <v>0</v>
      </c>
      <c r="M77" s="115">
        <f t="shared" si="15"/>
        <v>0</v>
      </c>
      <c r="N77" s="28">
        <v>0</v>
      </c>
      <c r="O77" s="28">
        <v>0</v>
      </c>
      <c r="P77" s="26">
        <v>0</v>
      </c>
      <c r="Q77" s="51">
        <v>0</v>
      </c>
      <c r="R77" s="331"/>
      <c r="S77" s="530"/>
    </row>
    <row r="78" spans="1:19" ht="26.25" customHeight="1" x14ac:dyDescent="0.25">
      <c r="A78" s="5" t="s">
        <v>119</v>
      </c>
      <c r="B78" s="104" t="s">
        <v>88</v>
      </c>
      <c r="C78" s="115">
        <f t="shared" si="14"/>
        <v>0</v>
      </c>
      <c r="D78" s="27">
        <v>0</v>
      </c>
      <c r="E78" s="27">
        <v>0</v>
      </c>
      <c r="F78" s="27">
        <v>0</v>
      </c>
      <c r="G78" s="314">
        <v>0</v>
      </c>
      <c r="H78" s="53">
        <f t="shared" si="16"/>
        <v>0</v>
      </c>
      <c r="I78" s="27">
        <v>0</v>
      </c>
      <c r="J78" s="27">
        <v>0</v>
      </c>
      <c r="K78" s="27">
        <v>0</v>
      </c>
      <c r="L78" s="314">
        <v>0</v>
      </c>
      <c r="M78" s="115">
        <f t="shared" si="15"/>
        <v>0</v>
      </c>
      <c r="N78" s="27">
        <v>0</v>
      </c>
      <c r="O78" s="27">
        <v>0</v>
      </c>
      <c r="P78" s="27">
        <v>0</v>
      </c>
      <c r="Q78" s="52">
        <v>0</v>
      </c>
      <c r="R78" s="333"/>
      <c r="S78" s="530"/>
    </row>
    <row r="79" spans="1:19" ht="23.25" customHeight="1" x14ac:dyDescent="0.25">
      <c r="A79" s="24" t="s">
        <v>120</v>
      </c>
      <c r="B79" s="110" t="s">
        <v>89</v>
      </c>
      <c r="C79" s="115">
        <f t="shared" si="14"/>
        <v>5</v>
      </c>
      <c r="D79" s="26">
        <v>5</v>
      </c>
      <c r="E79" s="26">
        <v>0</v>
      </c>
      <c r="F79" s="26">
        <v>0</v>
      </c>
      <c r="G79" s="318">
        <v>0</v>
      </c>
      <c r="H79" s="53">
        <f t="shared" si="16"/>
        <v>5</v>
      </c>
      <c r="I79" s="26">
        <v>5</v>
      </c>
      <c r="J79" s="26">
        <v>0</v>
      </c>
      <c r="K79" s="26">
        <v>0</v>
      </c>
      <c r="L79" s="318">
        <v>0</v>
      </c>
      <c r="M79" s="115">
        <f t="shared" si="15"/>
        <v>5</v>
      </c>
      <c r="N79" s="26">
        <v>5</v>
      </c>
      <c r="O79" s="26">
        <v>0</v>
      </c>
      <c r="P79" s="26">
        <v>0</v>
      </c>
      <c r="Q79" s="51">
        <v>0</v>
      </c>
      <c r="R79" s="331"/>
      <c r="S79" s="530"/>
    </row>
    <row r="80" spans="1:19" ht="60" x14ac:dyDescent="0.25">
      <c r="A80" s="12"/>
      <c r="B80" s="103" t="s">
        <v>17</v>
      </c>
      <c r="C80" s="127">
        <f>D80+E80+F80</f>
        <v>233.5</v>
      </c>
      <c r="D80" s="128">
        <f>D81+D82+D83+D84+D85+D86+D87</f>
        <v>233.5</v>
      </c>
      <c r="E80" s="23">
        <f>E81+E82+E83+E84+E85+E86</f>
        <v>0</v>
      </c>
      <c r="F80" s="20">
        <f>F81+F82+F83+F84+F85+F86</f>
        <v>0</v>
      </c>
      <c r="G80" s="326">
        <f>G81+G82+G83+G84+G85+G86</f>
        <v>0</v>
      </c>
      <c r="H80" s="48">
        <f t="shared" si="13"/>
        <v>233.5</v>
      </c>
      <c r="I80" s="20">
        <f>I81+I82+I83+I84+I85+I86+I87</f>
        <v>233.5</v>
      </c>
      <c r="J80" s="20">
        <f>J81+J82+J83+J84+J85+J86</f>
        <v>0</v>
      </c>
      <c r="K80" s="20">
        <f>K81+K82+K83+K84+K85+K86</f>
        <v>0</v>
      </c>
      <c r="L80" s="326">
        <f>L81+L82+L83+L84+L85+L86</f>
        <v>0</v>
      </c>
      <c r="M80" s="127">
        <f>N80+O80+P80</f>
        <v>233.5</v>
      </c>
      <c r="N80" s="128">
        <f>N81+N82+N83+N84+N85+N86+N87</f>
        <v>233.5</v>
      </c>
      <c r="O80" s="23">
        <f>O81+O82+O83+O84+O85+O86</f>
        <v>0</v>
      </c>
      <c r="P80" s="20">
        <f>P81+P82+P83+P84+P85+P86</f>
        <v>0</v>
      </c>
      <c r="Q80" s="49">
        <f>Q81+Q82+Q83+Q84+Q85+Q86</f>
        <v>0</v>
      </c>
      <c r="R80" s="55">
        <f>M80/C80*100</f>
        <v>100</v>
      </c>
      <c r="S80" s="530"/>
    </row>
    <row r="81" spans="1:19" ht="36" x14ac:dyDescent="0.25">
      <c r="A81" s="24"/>
      <c r="B81" s="104" t="s">
        <v>73</v>
      </c>
      <c r="C81" s="123">
        <f t="shared" si="14"/>
        <v>18.399999999999999</v>
      </c>
      <c r="D81" s="27">
        <v>18.399999999999999</v>
      </c>
      <c r="E81" s="26">
        <v>0</v>
      </c>
      <c r="F81" s="26">
        <v>0</v>
      </c>
      <c r="G81" s="318">
        <v>0</v>
      </c>
      <c r="H81" s="115">
        <f t="shared" si="16"/>
        <v>18.399999999999999</v>
      </c>
      <c r="I81" s="27">
        <v>18.399999999999999</v>
      </c>
      <c r="J81" s="26">
        <v>0</v>
      </c>
      <c r="K81" s="26">
        <v>0</v>
      </c>
      <c r="L81" s="318">
        <v>0</v>
      </c>
      <c r="M81" s="123">
        <f t="shared" si="15"/>
        <v>18.399999999999999</v>
      </c>
      <c r="N81" s="27">
        <v>18.399999999999999</v>
      </c>
      <c r="O81" s="26">
        <v>0</v>
      </c>
      <c r="P81" s="26">
        <v>0</v>
      </c>
      <c r="Q81" s="51">
        <v>0</v>
      </c>
      <c r="R81" s="58"/>
      <c r="S81" s="530"/>
    </row>
    <row r="82" spans="1:19" ht="24" x14ac:dyDescent="0.25">
      <c r="A82" s="24"/>
      <c r="B82" s="104" t="s">
        <v>74</v>
      </c>
      <c r="C82" s="123">
        <f t="shared" si="14"/>
        <v>5.9</v>
      </c>
      <c r="D82" s="27">
        <v>5.9</v>
      </c>
      <c r="E82" s="26">
        <v>0</v>
      </c>
      <c r="F82" s="26">
        <v>0</v>
      </c>
      <c r="G82" s="318">
        <v>0</v>
      </c>
      <c r="H82" s="115">
        <f t="shared" si="16"/>
        <v>5.9</v>
      </c>
      <c r="I82" s="27">
        <v>5.9</v>
      </c>
      <c r="J82" s="26">
        <v>0</v>
      </c>
      <c r="K82" s="26">
        <v>0</v>
      </c>
      <c r="L82" s="318">
        <v>0</v>
      </c>
      <c r="M82" s="123">
        <f t="shared" si="15"/>
        <v>5.9</v>
      </c>
      <c r="N82" s="27">
        <v>5.9</v>
      </c>
      <c r="O82" s="26">
        <v>0</v>
      </c>
      <c r="P82" s="26">
        <v>0</v>
      </c>
      <c r="Q82" s="51">
        <v>0</v>
      </c>
      <c r="R82" s="58"/>
      <c r="S82" s="530"/>
    </row>
    <row r="83" spans="1:19" ht="24" x14ac:dyDescent="0.25">
      <c r="A83" s="24"/>
      <c r="B83" s="104" t="s">
        <v>75</v>
      </c>
      <c r="C83" s="123">
        <f t="shared" si="14"/>
        <v>10</v>
      </c>
      <c r="D83" s="27">
        <v>10</v>
      </c>
      <c r="E83" s="26">
        <v>0</v>
      </c>
      <c r="F83" s="26">
        <v>0</v>
      </c>
      <c r="G83" s="318">
        <v>0</v>
      </c>
      <c r="H83" s="115">
        <f t="shared" si="16"/>
        <v>10</v>
      </c>
      <c r="I83" s="27">
        <v>10</v>
      </c>
      <c r="J83" s="26">
        <v>0</v>
      </c>
      <c r="K83" s="26">
        <v>0</v>
      </c>
      <c r="L83" s="318">
        <v>0</v>
      </c>
      <c r="M83" s="123">
        <f t="shared" si="15"/>
        <v>10</v>
      </c>
      <c r="N83" s="27">
        <v>10</v>
      </c>
      <c r="O83" s="26">
        <v>0</v>
      </c>
      <c r="P83" s="26">
        <v>0</v>
      </c>
      <c r="Q83" s="51">
        <v>0</v>
      </c>
      <c r="R83" s="58"/>
      <c r="S83" s="530"/>
    </row>
    <row r="84" spans="1:19" ht="24" x14ac:dyDescent="0.25">
      <c r="A84" s="24"/>
      <c r="B84" s="104" t="s">
        <v>76</v>
      </c>
      <c r="C84" s="123">
        <f t="shared" si="14"/>
        <v>126.7</v>
      </c>
      <c r="D84" s="27">
        <v>126.7</v>
      </c>
      <c r="E84" s="26">
        <v>0</v>
      </c>
      <c r="F84" s="26">
        <v>0</v>
      </c>
      <c r="G84" s="318">
        <v>0</v>
      </c>
      <c r="H84" s="115">
        <f t="shared" si="16"/>
        <v>126.7</v>
      </c>
      <c r="I84" s="27">
        <v>126.7</v>
      </c>
      <c r="J84" s="26">
        <v>0</v>
      </c>
      <c r="K84" s="26">
        <v>0</v>
      </c>
      <c r="L84" s="318">
        <v>0</v>
      </c>
      <c r="M84" s="123">
        <f t="shared" si="15"/>
        <v>126.7</v>
      </c>
      <c r="N84" s="27">
        <v>126.7</v>
      </c>
      <c r="O84" s="26">
        <v>0</v>
      </c>
      <c r="P84" s="26">
        <v>0</v>
      </c>
      <c r="Q84" s="51">
        <v>0</v>
      </c>
      <c r="R84" s="58"/>
      <c r="S84" s="530"/>
    </row>
    <row r="85" spans="1:19" ht="34.5" customHeight="1" x14ac:dyDescent="0.25">
      <c r="A85" s="5"/>
      <c r="B85" s="104" t="s">
        <v>77</v>
      </c>
      <c r="C85" s="123">
        <f t="shared" si="14"/>
        <v>9.6999999999999993</v>
      </c>
      <c r="D85" s="27">
        <v>9.6999999999999993</v>
      </c>
      <c r="E85" s="27">
        <v>0</v>
      </c>
      <c r="F85" s="27">
        <v>0</v>
      </c>
      <c r="G85" s="314">
        <v>0</v>
      </c>
      <c r="H85" s="115">
        <f t="shared" si="16"/>
        <v>9.6999999999999993</v>
      </c>
      <c r="I85" s="27">
        <v>9.6999999999999993</v>
      </c>
      <c r="J85" s="27">
        <v>0</v>
      </c>
      <c r="K85" s="27">
        <v>0</v>
      </c>
      <c r="L85" s="314">
        <v>0</v>
      </c>
      <c r="M85" s="123">
        <f t="shared" si="15"/>
        <v>9.6999999999999993</v>
      </c>
      <c r="N85" s="27">
        <v>9.6999999999999993</v>
      </c>
      <c r="O85" s="27">
        <v>0</v>
      </c>
      <c r="P85" s="27">
        <v>0</v>
      </c>
      <c r="Q85" s="52">
        <v>0</v>
      </c>
      <c r="R85" s="31"/>
      <c r="S85" s="530"/>
    </row>
    <row r="86" spans="1:19" ht="64.5" customHeight="1" x14ac:dyDescent="0.25">
      <c r="A86" s="24"/>
      <c r="B86" s="110" t="s">
        <v>78</v>
      </c>
      <c r="C86" s="123">
        <f t="shared" si="14"/>
        <v>50</v>
      </c>
      <c r="D86" s="27">
        <v>50</v>
      </c>
      <c r="E86" s="26">
        <v>0</v>
      </c>
      <c r="F86" s="26">
        <v>0</v>
      </c>
      <c r="G86" s="318">
        <v>0</v>
      </c>
      <c r="H86" s="115">
        <f t="shared" si="16"/>
        <v>50</v>
      </c>
      <c r="I86" s="27">
        <v>50</v>
      </c>
      <c r="J86" s="26">
        <v>0</v>
      </c>
      <c r="K86" s="26">
        <v>0</v>
      </c>
      <c r="L86" s="318">
        <v>0</v>
      </c>
      <c r="M86" s="123">
        <f t="shared" si="15"/>
        <v>50</v>
      </c>
      <c r="N86" s="27">
        <v>50</v>
      </c>
      <c r="O86" s="26">
        <v>0</v>
      </c>
      <c r="P86" s="26">
        <v>0</v>
      </c>
      <c r="Q86" s="51">
        <v>0</v>
      </c>
      <c r="R86" s="30"/>
      <c r="S86" s="530"/>
    </row>
    <row r="87" spans="1:19" ht="36" customHeight="1" x14ac:dyDescent="0.25">
      <c r="A87" s="24"/>
      <c r="B87" s="241" t="s">
        <v>412</v>
      </c>
      <c r="C87" s="123">
        <f t="shared" si="14"/>
        <v>12.8</v>
      </c>
      <c r="D87" s="27">
        <v>12.8</v>
      </c>
      <c r="E87" s="26">
        <v>0</v>
      </c>
      <c r="F87" s="26">
        <v>0</v>
      </c>
      <c r="G87" s="318">
        <v>0</v>
      </c>
      <c r="H87" s="115">
        <f t="shared" si="16"/>
        <v>12.8</v>
      </c>
      <c r="I87" s="27">
        <v>12.8</v>
      </c>
      <c r="J87" s="26">
        <v>0</v>
      </c>
      <c r="K87" s="26">
        <v>0</v>
      </c>
      <c r="L87" s="318">
        <v>0</v>
      </c>
      <c r="M87" s="123">
        <f t="shared" si="15"/>
        <v>12.8</v>
      </c>
      <c r="N87" s="27">
        <v>12.8</v>
      </c>
      <c r="O87" s="26">
        <v>0</v>
      </c>
      <c r="P87" s="26">
        <v>0</v>
      </c>
      <c r="Q87" s="51">
        <v>0</v>
      </c>
      <c r="R87" s="30"/>
      <c r="S87" s="530"/>
    </row>
    <row r="88" spans="1:19" ht="60" x14ac:dyDescent="0.25">
      <c r="A88" s="36"/>
      <c r="B88" s="103" t="s">
        <v>19</v>
      </c>
      <c r="C88" s="127">
        <f>D88+E88+F88</f>
        <v>20</v>
      </c>
      <c r="D88" s="130">
        <f>D89+D90+D91+D92+D93</f>
        <v>20</v>
      </c>
      <c r="E88" s="101">
        <f>E89+E90</f>
        <v>0</v>
      </c>
      <c r="F88" s="101">
        <f>F89+F90</f>
        <v>0</v>
      </c>
      <c r="G88" s="300">
        <f>G89+G90</f>
        <v>0</v>
      </c>
      <c r="H88" s="48">
        <f>I88+J88+K88</f>
        <v>20</v>
      </c>
      <c r="I88" s="101">
        <f>I89+I90+I91+I92+I93</f>
        <v>20</v>
      </c>
      <c r="J88" s="101">
        <f>J89+J90</f>
        <v>0</v>
      </c>
      <c r="K88" s="101">
        <f>K89+K90</f>
        <v>0</v>
      </c>
      <c r="L88" s="300">
        <f>L89+L90</f>
        <v>0</v>
      </c>
      <c r="M88" s="127">
        <f>N88+O88+P88</f>
        <v>20</v>
      </c>
      <c r="N88" s="130">
        <f>N89+N90+N91+N92+N93</f>
        <v>20</v>
      </c>
      <c r="O88" s="101">
        <f>O89+O90</f>
        <v>0</v>
      </c>
      <c r="P88" s="101">
        <f>P89+P90</f>
        <v>0</v>
      </c>
      <c r="Q88" s="49">
        <f>Q89+Q90</f>
        <v>0</v>
      </c>
      <c r="R88" s="335">
        <f>M88/C88*100</f>
        <v>100</v>
      </c>
      <c r="S88" s="530"/>
    </row>
    <row r="89" spans="1:19" ht="25.5" customHeight="1" x14ac:dyDescent="0.25">
      <c r="A89" s="33"/>
      <c r="B89" s="110" t="s">
        <v>97</v>
      </c>
      <c r="C89" s="336">
        <f>D89</f>
        <v>0</v>
      </c>
      <c r="D89" s="258">
        <v>0</v>
      </c>
      <c r="E89" s="26">
        <v>0</v>
      </c>
      <c r="F89" s="26">
        <v>0</v>
      </c>
      <c r="G89" s="318">
        <v>0</v>
      </c>
      <c r="H89" s="115">
        <f>I89+J89+K89</f>
        <v>0</v>
      </c>
      <c r="I89" s="258">
        <v>0</v>
      </c>
      <c r="J89" s="26">
        <v>0</v>
      </c>
      <c r="K89" s="26">
        <v>0</v>
      </c>
      <c r="L89" s="318">
        <v>0</v>
      </c>
      <c r="M89" s="336">
        <f>N89</f>
        <v>0</v>
      </c>
      <c r="N89" s="258">
        <v>0</v>
      </c>
      <c r="O89" s="26">
        <v>0</v>
      </c>
      <c r="P89" s="26">
        <v>0</v>
      </c>
      <c r="Q89" s="51">
        <v>0</v>
      </c>
      <c r="R89" s="337"/>
      <c r="S89" s="530"/>
    </row>
    <row r="90" spans="1:19" ht="36.75" customHeight="1" x14ac:dyDescent="0.25">
      <c r="A90" s="95"/>
      <c r="B90" s="246" t="s">
        <v>98</v>
      </c>
      <c r="C90" s="245">
        <f>D90+E90+F90</f>
        <v>20</v>
      </c>
      <c r="D90" s="244">
        <v>20</v>
      </c>
      <c r="E90" s="27">
        <v>0</v>
      </c>
      <c r="F90" s="27">
        <v>0</v>
      </c>
      <c r="G90" s="52">
        <v>0</v>
      </c>
      <c r="H90" s="30">
        <f>I90+J90+K90</f>
        <v>20</v>
      </c>
      <c r="I90" s="244">
        <v>20</v>
      </c>
      <c r="J90" s="27">
        <v>0</v>
      </c>
      <c r="K90" s="315">
        <v>0</v>
      </c>
      <c r="L90" s="52">
        <v>0</v>
      </c>
      <c r="M90" s="245">
        <f>N90+O90+P90</f>
        <v>20</v>
      </c>
      <c r="N90" s="244">
        <v>20</v>
      </c>
      <c r="O90" s="27">
        <v>0</v>
      </c>
      <c r="P90" s="27">
        <v>0</v>
      </c>
      <c r="Q90" s="52">
        <v>0</v>
      </c>
      <c r="R90" s="338"/>
      <c r="S90" s="530"/>
    </row>
    <row r="91" spans="1:19" ht="36.75" customHeight="1" x14ac:dyDescent="0.25">
      <c r="A91" s="87"/>
      <c r="B91" s="246" t="s">
        <v>200</v>
      </c>
      <c r="C91" s="245">
        <f>D91</f>
        <v>0</v>
      </c>
      <c r="D91" s="244">
        <v>0</v>
      </c>
      <c r="E91" s="27">
        <v>0</v>
      </c>
      <c r="F91" s="27">
        <v>0</v>
      </c>
      <c r="G91" s="52">
        <v>0</v>
      </c>
      <c r="H91" s="30">
        <f t="shared" ref="H91:H102" si="17">I91</f>
        <v>0</v>
      </c>
      <c r="I91" s="244">
        <v>0</v>
      </c>
      <c r="J91" s="27">
        <v>0</v>
      </c>
      <c r="K91" s="315">
        <v>0</v>
      </c>
      <c r="L91" s="52">
        <v>0</v>
      </c>
      <c r="M91" s="245">
        <f>N91</f>
        <v>0</v>
      </c>
      <c r="N91" s="244">
        <v>0</v>
      </c>
      <c r="O91" s="27">
        <v>0</v>
      </c>
      <c r="P91" s="27">
        <v>0</v>
      </c>
      <c r="Q91" s="52">
        <v>0</v>
      </c>
      <c r="R91" s="338"/>
      <c r="S91" s="530"/>
    </row>
    <row r="92" spans="1:19" ht="53.25" customHeight="1" x14ac:dyDescent="0.25">
      <c r="A92" s="87"/>
      <c r="B92" s="246" t="s">
        <v>201</v>
      </c>
      <c r="C92" s="245">
        <f>D92</f>
        <v>0</v>
      </c>
      <c r="D92" s="244">
        <v>0</v>
      </c>
      <c r="E92" s="27">
        <v>0</v>
      </c>
      <c r="F92" s="27">
        <v>0</v>
      </c>
      <c r="G92" s="52">
        <v>0</v>
      </c>
      <c r="H92" s="30">
        <f t="shared" si="17"/>
        <v>0</v>
      </c>
      <c r="I92" s="244">
        <v>0</v>
      </c>
      <c r="J92" s="27">
        <v>0</v>
      </c>
      <c r="K92" s="315">
        <v>0</v>
      </c>
      <c r="L92" s="52">
        <v>0</v>
      </c>
      <c r="M92" s="245">
        <f>N92</f>
        <v>0</v>
      </c>
      <c r="N92" s="244">
        <v>0</v>
      </c>
      <c r="O92" s="27">
        <v>0</v>
      </c>
      <c r="P92" s="27">
        <v>0</v>
      </c>
      <c r="Q92" s="52">
        <v>0</v>
      </c>
      <c r="R92" s="338"/>
      <c r="S92" s="530"/>
    </row>
    <row r="93" spans="1:19" ht="36.75" customHeight="1" x14ac:dyDescent="0.25">
      <c r="A93" s="87"/>
      <c r="B93" s="246" t="s">
        <v>386</v>
      </c>
      <c r="C93" s="245">
        <f>D93</f>
        <v>0</v>
      </c>
      <c r="D93" s="244">
        <v>0</v>
      </c>
      <c r="E93" s="27">
        <v>0</v>
      </c>
      <c r="F93" s="27">
        <v>0</v>
      </c>
      <c r="G93" s="52">
        <v>0</v>
      </c>
      <c r="H93" s="30">
        <f t="shared" si="17"/>
        <v>0</v>
      </c>
      <c r="I93" s="244">
        <v>0</v>
      </c>
      <c r="J93" s="27">
        <v>0</v>
      </c>
      <c r="K93" s="315">
        <v>0</v>
      </c>
      <c r="L93" s="52">
        <v>0</v>
      </c>
      <c r="M93" s="245">
        <f>N93</f>
        <v>0</v>
      </c>
      <c r="N93" s="244">
        <v>0</v>
      </c>
      <c r="O93" s="27">
        <v>0</v>
      </c>
      <c r="P93" s="27">
        <v>0</v>
      </c>
      <c r="Q93" s="52">
        <v>0</v>
      </c>
      <c r="R93" s="338"/>
      <c r="S93" s="530"/>
    </row>
    <row r="94" spans="1:19" ht="89.25" customHeight="1" x14ac:dyDescent="0.25">
      <c r="A94" s="87"/>
      <c r="B94" s="247" t="s">
        <v>202</v>
      </c>
      <c r="C94" s="169">
        <f>D94+E94+F94</f>
        <v>404.1</v>
      </c>
      <c r="D94" s="20">
        <f>D95+D96+D97+D98+D99+D100+D101+D102+D103</f>
        <v>404.1</v>
      </c>
      <c r="E94" s="20">
        <f>E95+E96+E97+E98+E99+E100+E101+E102+E103</f>
        <v>0</v>
      </c>
      <c r="F94" s="20">
        <f>F95+F96+F97+F98+F99+F100+F101+F102+F103</f>
        <v>0</v>
      </c>
      <c r="G94" s="49">
        <f>G95+G96+G97+G98+G99+G100+G101+G102+G103</f>
        <v>0</v>
      </c>
      <c r="H94" s="169">
        <f t="shared" si="17"/>
        <v>404.1</v>
      </c>
      <c r="I94" s="20">
        <f>I95+I96+I97+I98+I99+I100+I101+I102+I103</f>
        <v>404.1</v>
      </c>
      <c r="J94" s="20">
        <f>J95+J96+J97+J98+J99+J100+J101+J102+J103</f>
        <v>0</v>
      </c>
      <c r="K94" s="202">
        <f>K95+K96+K97+K98+K99+K100+K101+K102+K103</f>
        <v>0</v>
      </c>
      <c r="L94" s="49">
        <f>L95+L96+L97+L98+L99+L100+L101+L102+L103</f>
        <v>0</v>
      </c>
      <c r="M94" s="169">
        <f>N94+O94+P94</f>
        <v>404.1</v>
      </c>
      <c r="N94" s="20">
        <f>N95+N96+N97+N98+N99+N100+N101+N102+N103</f>
        <v>404.1</v>
      </c>
      <c r="O94" s="20">
        <f>O95+O96+O97+O98+O99+O100+O101+O102+O103</f>
        <v>0</v>
      </c>
      <c r="P94" s="20">
        <f>P95+P96+P97+P98+P99+P100+P101+P102+P103</f>
        <v>0</v>
      </c>
      <c r="Q94" s="49">
        <f>Q95+Q96+Q97+Q98+Q99+Q100+Q101+Q102+Q103</f>
        <v>0</v>
      </c>
      <c r="R94" s="340">
        <f>M94/C94*100</f>
        <v>100</v>
      </c>
      <c r="S94" s="530"/>
    </row>
    <row r="95" spans="1:19" ht="31.5" customHeight="1" x14ac:dyDescent="0.25">
      <c r="A95" s="743">
        <v>1</v>
      </c>
      <c r="B95" s="248" t="s">
        <v>203</v>
      </c>
      <c r="C95" s="245">
        <f t="shared" ref="C95:C103" si="18">D95</f>
        <v>0</v>
      </c>
      <c r="D95" s="244">
        <v>0</v>
      </c>
      <c r="E95" s="244">
        <v>0</v>
      </c>
      <c r="F95" s="244">
        <v>0</v>
      </c>
      <c r="G95" s="250">
        <v>0</v>
      </c>
      <c r="H95" s="245">
        <f t="shared" si="17"/>
        <v>0</v>
      </c>
      <c r="I95" s="244">
        <v>0</v>
      </c>
      <c r="J95" s="244">
        <v>0</v>
      </c>
      <c r="K95" s="341">
        <v>0</v>
      </c>
      <c r="L95" s="250">
        <v>0</v>
      </c>
      <c r="M95" s="245">
        <f t="shared" ref="M95:M103" si="19">N95</f>
        <v>0</v>
      </c>
      <c r="N95" s="244">
        <v>0</v>
      </c>
      <c r="O95" s="244">
        <v>0</v>
      </c>
      <c r="P95" s="244">
        <v>0</v>
      </c>
      <c r="Q95" s="250">
        <v>0</v>
      </c>
      <c r="R95" s="342"/>
      <c r="S95" s="530"/>
    </row>
    <row r="96" spans="1:19" ht="37.5" customHeight="1" x14ac:dyDescent="0.25">
      <c r="A96" s="743">
        <v>2</v>
      </c>
      <c r="B96" s="248" t="s">
        <v>204</v>
      </c>
      <c r="C96" s="245">
        <f t="shared" si="18"/>
        <v>4.9000000000000004</v>
      </c>
      <c r="D96" s="244">
        <v>4.9000000000000004</v>
      </c>
      <c r="E96" s="244">
        <v>0</v>
      </c>
      <c r="F96" s="244">
        <v>0</v>
      </c>
      <c r="G96" s="250">
        <v>0</v>
      </c>
      <c r="H96" s="245">
        <f t="shared" si="17"/>
        <v>4.9000000000000004</v>
      </c>
      <c r="I96" s="244">
        <v>4.9000000000000004</v>
      </c>
      <c r="J96" s="244">
        <v>0</v>
      </c>
      <c r="K96" s="341">
        <v>0</v>
      </c>
      <c r="L96" s="250">
        <v>0</v>
      </c>
      <c r="M96" s="245">
        <f t="shared" si="19"/>
        <v>4.9000000000000004</v>
      </c>
      <c r="N96" s="244">
        <v>4.9000000000000004</v>
      </c>
      <c r="O96" s="244">
        <v>0</v>
      </c>
      <c r="P96" s="244">
        <v>0</v>
      </c>
      <c r="Q96" s="250">
        <v>0</v>
      </c>
      <c r="R96" s="342"/>
      <c r="S96" s="530"/>
    </row>
    <row r="97" spans="1:19" ht="42.75" customHeight="1" x14ac:dyDescent="0.25">
      <c r="A97" s="743">
        <v>3</v>
      </c>
      <c r="B97" s="248" t="s">
        <v>206</v>
      </c>
      <c r="C97" s="245">
        <f t="shared" si="18"/>
        <v>5</v>
      </c>
      <c r="D97" s="244">
        <v>5</v>
      </c>
      <c r="E97" s="244">
        <v>0</v>
      </c>
      <c r="F97" s="244">
        <v>0</v>
      </c>
      <c r="G97" s="250">
        <v>0</v>
      </c>
      <c r="H97" s="245">
        <f t="shared" si="17"/>
        <v>5</v>
      </c>
      <c r="I97" s="244">
        <v>5</v>
      </c>
      <c r="J97" s="244">
        <v>0</v>
      </c>
      <c r="K97" s="341">
        <v>0</v>
      </c>
      <c r="L97" s="250">
        <v>0</v>
      </c>
      <c r="M97" s="245">
        <f t="shared" si="19"/>
        <v>5</v>
      </c>
      <c r="N97" s="244">
        <v>5</v>
      </c>
      <c r="O97" s="244">
        <v>0</v>
      </c>
      <c r="P97" s="244">
        <v>0</v>
      </c>
      <c r="Q97" s="250">
        <v>0</v>
      </c>
      <c r="R97" s="342"/>
      <c r="S97" s="530"/>
    </row>
    <row r="98" spans="1:19" ht="55.5" customHeight="1" x14ac:dyDescent="0.25">
      <c r="A98" s="743">
        <v>4</v>
      </c>
      <c r="B98" s="248" t="s">
        <v>205</v>
      </c>
      <c r="C98" s="245">
        <f t="shared" si="18"/>
        <v>4</v>
      </c>
      <c r="D98" s="244">
        <v>4</v>
      </c>
      <c r="E98" s="244">
        <v>0</v>
      </c>
      <c r="F98" s="244">
        <v>0</v>
      </c>
      <c r="G98" s="250">
        <v>0</v>
      </c>
      <c r="H98" s="245">
        <f t="shared" si="17"/>
        <v>4</v>
      </c>
      <c r="I98" s="244">
        <v>4</v>
      </c>
      <c r="J98" s="244">
        <v>0</v>
      </c>
      <c r="K98" s="341">
        <v>0</v>
      </c>
      <c r="L98" s="250">
        <v>0</v>
      </c>
      <c r="M98" s="245">
        <v>0</v>
      </c>
      <c r="N98" s="244">
        <v>4</v>
      </c>
      <c r="O98" s="244">
        <v>0</v>
      </c>
      <c r="P98" s="244">
        <v>0</v>
      </c>
      <c r="Q98" s="250">
        <v>0</v>
      </c>
      <c r="R98" s="342"/>
      <c r="S98" s="530"/>
    </row>
    <row r="99" spans="1:19" ht="133.5" customHeight="1" x14ac:dyDescent="0.25">
      <c r="A99" s="743">
        <v>5</v>
      </c>
      <c r="B99" s="248" t="s">
        <v>207</v>
      </c>
      <c r="C99" s="245">
        <f t="shared" si="18"/>
        <v>184.3</v>
      </c>
      <c r="D99" s="244">
        <v>184.3</v>
      </c>
      <c r="E99" s="244">
        <v>0</v>
      </c>
      <c r="F99" s="244">
        <v>0</v>
      </c>
      <c r="G99" s="250">
        <v>0</v>
      </c>
      <c r="H99" s="245">
        <f>SUM(I99:L99)</f>
        <v>184.3</v>
      </c>
      <c r="I99" s="244">
        <v>184.3</v>
      </c>
      <c r="J99" s="244">
        <v>0</v>
      </c>
      <c r="K99" s="341">
        <v>0</v>
      </c>
      <c r="L99" s="250">
        <v>0</v>
      </c>
      <c r="M99" s="245">
        <f t="shared" si="19"/>
        <v>184.3</v>
      </c>
      <c r="N99" s="244">
        <v>184.3</v>
      </c>
      <c r="O99" s="244">
        <v>0</v>
      </c>
      <c r="P99" s="244">
        <v>0</v>
      </c>
      <c r="Q99" s="250">
        <v>0</v>
      </c>
      <c r="R99" s="342"/>
      <c r="S99" s="530"/>
    </row>
    <row r="100" spans="1:19" ht="124.5" customHeight="1" x14ac:dyDescent="0.25">
      <c r="A100" s="743">
        <v>6</v>
      </c>
      <c r="B100" s="248" t="s">
        <v>208</v>
      </c>
      <c r="C100" s="245">
        <f t="shared" si="18"/>
        <v>52.8</v>
      </c>
      <c r="D100" s="244">
        <v>52.8</v>
      </c>
      <c r="E100" s="244">
        <v>0</v>
      </c>
      <c r="F100" s="244">
        <v>0</v>
      </c>
      <c r="G100" s="250">
        <v>0</v>
      </c>
      <c r="H100" s="245">
        <f t="shared" si="17"/>
        <v>52.8</v>
      </c>
      <c r="I100" s="244">
        <v>52.8</v>
      </c>
      <c r="J100" s="244">
        <v>0</v>
      </c>
      <c r="K100" s="341">
        <v>0</v>
      </c>
      <c r="L100" s="250">
        <v>0</v>
      </c>
      <c r="M100" s="245">
        <f t="shared" si="19"/>
        <v>52.8</v>
      </c>
      <c r="N100" s="244">
        <v>52.8</v>
      </c>
      <c r="O100" s="244">
        <v>0</v>
      </c>
      <c r="P100" s="244">
        <v>0</v>
      </c>
      <c r="Q100" s="250">
        <v>0</v>
      </c>
      <c r="R100" s="342"/>
      <c r="S100" s="530"/>
    </row>
    <row r="101" spans="1:19" ht="96.75" customHeight="1" thickBot="1" x14ac:dyDescent="0.3">
      <c r="A101" s="743">
        <v>7</v>
      </c>
      <c r="B101" s="248" t="s">
        <v>209</v>
      </c>
      <c r="C101" s="245">
        <f t="shared" si="18"/>
        <v>15</v>
      </c>
      <c r="D101" s="244">
        <v>15</v>
      </c>
      <c r="E101" s="244">
        <v>0</v>
      </c>
      <c r="F101" s="343">
        <v>0</v>
      </c>
      <c r="G101" s="344">
        <v>0</v>
      </c>
      <c r="H101" s="345">
        <f t="shared" si="17"/>
        <v>15</v>
      </c>
      <c r="I101" s="244">
        <v>15</v>
      </c>
      <c r="J101" s="244">
        <v>0</v>
      </c>
      <c r="K101" s="341">
        <v>0</v>
      </c>
      <c r="L101" s="250">
        <v>0</v>
      </c>
      <c r="M101" s="245">
        <f t="shared" si="19"/>
        <v>15</v>
      </c>
      <c r="N101" s="244">
        <v>15</v>
      </c>
      <c r="O101" s="244">
        <v>0</v>
      </c>
      <c r="P101" s="343">
        <v>0</v>
      </c>
      <c r="Q101" s="250">
        <v>0</v>
      </c>
      <c r="R101" s="346"/>
      <c r="S101" s="530"/>
    </row>
    <row r="102" spans="1:19" ht="120.75" customHeight="1" x14ac:dyDescent="0.25">
      <c r="A102" s="743">
        <v>8</v>
      </c>
      <c r="B102" s="248" t="s">
        <v>210</v>
      </c>
      <c r="C102" s="245">
        <f t="shared" si="18"/>
        <v>118.1</v>
      </c>
      <c r="D102" s="244">
        <v>118.1</v>
      </c>
      <c r="E102" s="244">
        <v>0</v>
      </c>
      <c r="F102" s="258">
        <v>0</v>
      </c>
      <c r="G102" s="347">
        <v>0</v>
      </c>
      <c r="H102" s="348">
        <f t="shared" si="17"/>
        <v>118.1</v>
      </c>
      <c r="I102" s="244">
        <v>118.1</v>
      </c>
      <c r="J102" s="244">
        <v>0</v>
      </c>
      <c r="K102" s="341">
        <v>0</v>
      </c>
      <c r="L102" s="250">
        <v>0</v>
      </c>
      <c r="M102" s="245">
        <f t="shared" si="19"/>
        <v>118.1</v>
      </c>
      <c r="N102" s="244">
        <v>118.1</v>
      </c>
      <c r="O102" s="244">
        <v>0</v>
      </c>
      <c r="P102" s="258">
        <v>0</v>
      </c>
      <c r="Q102" s="250">
        <v>0</v>
      </c>
      <c r="R102" s="349"/>
      <c r="S102" s="530"/>
    </row>
    <row r="103" spans="1:19" ht="42" customHeight="1" thickBot="1" x14ac:dyDescent="0.3">
      <c r="A103" s="743">
        <v>9</v>
      </c>
      <c r="B103" s="728" t="s">
        <v>329</v>
      </c>
      <c r="C103" s="244">
        <f t="shared" si="18"/>
        <v>20</v>
      </c>
      <c r="D103" s="244">
        <v>20</v>
      </c>
      <c r="E103" s="244">
        <v>0</v>
      </c>
      <c r="F103" s="724">
        <v>0</v>
      </c>
      <c r="G103" s="244">
        <v>0</v>
      </c>
      <c r="H103" s="244">
        <f>SUM(I103:L103)</f>
        <v>20</v>
      </c>
      <c r="I103" s="724">
        <v>20</v>
      </c>
      <c r="J103" s="724">
        <v>0</v>
      </c>
      <c r="K103" s="726">
        <v>0</v>
      </c>
      <c r="L103" s="250">
        <v>0</v>
      </c>
      <c r="M103" s="245">
        <f t="shared" si="19"/>
        <v>20</v>
      </c>
      <c r="N103" s="724">
        <v>20</v>
      </c>
      <c r="O103" s="724">
        <v>0</v>
      </c>
      <c r="P103" s="724">
        <v>0</v>
      </c>
      <c r="Q103" s="725">
        <v>0</v>
      </c>
      <c r="R103" s="727"/>
      <c r="S103" s="530"/>
    </row>
    <row r="104" spans="1:19" ht="28.9" customHeight="1" thickBot="1" x14ac:dyDescent="0.3">
      <c r="A104" s="154"/>
      <c r="B104" s="242" t="s">
        <v>131</v>
      </c>
      <c r="C104" s="350">
        <f>SUM(D104:G104)</f>
        <v>3201.4</v>
      </c>
      <c r="D104" s="351">
        <f>D20+D50+D52+D54+D65+D80+D88+D94</f>
        <v>2916.7000000000003</v>
      </c>
      <c r="E104" s="351">
        <f>E20+E50+E52+E54+E65+E80+E88+E94</f>
        <v>25.6</v>
      </c>
      <c r="F104" s="352">
        <f>F20+F50+F52+F54+F65+F80+F88+F94</f>
        <v>259.10000000000002</v>
      </c>
      <c r="G104" s="353">
        <f>G20+G50+G52+G54+G65+G80+G88+G94</f>
        <v>0</v>
      </c>
      <c r="H104" s="350">
        <f>SUM(I104:L104)</f>
        <v>3201.4</v>
      </c>
      <c r="I104" s="351">
        <f>I20+I50+I52+I54+I65+I80+I88+I94</f>
        <v>2916.7000000000003</v>
      </c>
      <c r="J104" s="351">
        <f>J20+J50+J52+J54+J65+J80+J88+J94</f>
        <v>25.6</v>
      </c>
      <c r="K104" s="354">
        <f>K20+K50+K52+K54+K65+K80+K88+K94</f>
        <v>259.10000000000002</v>
      </c>
      <c r="L104" s="355">
        <f>L20+L50+L52+L54+L65+L80+L88+L94</f>
        <v>0</v>
      </c>
      <c r="M104" s="350">
        <f>SUM(N104:Q104)</f>
        <v>3058.6</v>
      </c>
      <c r="N104" s="351">
        <f>N20+N50+N52+N54+N65+N80+N88+N94</f>
        <v>2916.2999999999997</v>
      </c>
      <c r="O104" s="351">
        <f>O20+O50+O52+O54+O65+O80+O88+O94</f>
        <v>12.8</v>
      </c>
      <c r="P104" s="352">
        <f>P20+P50+P52+P54+P65+P80+P88+P94</f>
        <v>129.5</v>
      </c>
      <c r="Q104" s="353">
        <f>Q20+Q50+Q52+Q54+Q65+Q80+Q88+Q94</f>
        <v>0</v>
      </c>
      <c r="R104" s="356">
        <f>M104/C104*100</f>
        <v>95.539451489973132</v>
      </c>
      <c r="S104" s="530"/>
    </row>
    <row r="105" spans="1:19" ht="23.45" customHeight="1" x14ac:dyDescent="0.25">
      <c r="A105" s="1927" t="s">
        <v>342</v>
      </c>
      <c r="B105" s="1928"/>
      <c r="C105" s="1928"/>
      <c r="D105" s="1928"/>
      <c r="E105" s="1928"/>
      <c r="F105" s="1928"/>
      <c r="G105" s="1928"/>
      <c r="H105" s="1928"/>
      <c r="I105" s="1928"/>
      <c r="J105" s="1928"/>
      <c r="K105" s="1928"/>
      <c r="L105" s="1928"/>
      <c r="M105" s="1928"/>
      <c r="N105" s="1928"/>
      <c r="O105" s="1928"/>
      <c r="P105" s="1928"/>
      <c r="Q105" s="1928"/>
      <c r="R105" s="1929"/>
      <c r="S105" s="530"/>
    </row>
    <row r="106" spans="1:19" ht="36" x14ac:dyDescent="0.25">
      <c r="A106" s="178"/>
      <c r="B106" s="131" t="s">
        <v>140</v>
      </c>
      <c r="C106" s="567">
        <f t="shared" ref="C106:C134" si="20">D106+E106+F106</f>
        <v>73880</v>
      </c>
      <c r="D106" s="568">
        <f>D107+D108+D109</f>
        <v>73880</v>
      </c>
      <c r="E106" s="568">
        <f>E107+E108+E109</f>
        <v>0</v>
      </c>
      <c r="F106" s="462">
        <f>F107+F108+F109</f>
        <v>0</v>
      </c>
      <c r="G106" s="601"/>
      <c r="H106" s="567">
        <f t="shared" ref="H106:H134" si="21">I106+J106+K106</f>
        <v>73880</v>
      </c>
      <c r="I106" s="568">
        <f>I107+I108+I109</f>
        <v>73880</v>
      </c>
      <c r="J106" s="101">
        <f>J107+J108+J109</f>
        <v>0</v>
      </c>
      <c r="K106" s="20">
        <f>K107+K108+K109</f>
        <v>0</v>
      </c>
      <c r="L106" s="357"/>
      <c r="M106" s="567">
        <f t="shared" ref="M106:M134" si="22">N106+O106+P106</f>
        <v>73880</v>
      </c>
      <c r="N106" s="568">
        <f>N107+N108+N109</f>
        <v>73880</v>
      </c>
      <c r="O106" s="568">
        <f>O107+O108+O109</f>
        <v>0</v>
      </c>
      <c r="P106" s="569">
        <f>P107+P108+P109</f>
        <v>0</v>
      </c>
      <c r="Q106" s="570"/>
      <c r="R106" s="358">
        <f>M106/C106*100</f>
        <v>100</v>
      </c>
      <c r="S106" s="530"/>
    </row>
    <row r="107" spans="1:19" ht="38.25" customHeight="1" x14ac:dyDescent="0.25">
      <c r="A107" s="32" t="s">
        <v>26</v>
      </c>
      <c r="B107" s="60" t="s">
        <v>330</v>
      </c>
      <c r="C107" s="118">
        <f t="shared" si="20"/>
        <v>13527</v>
      </c>
      <c r="D107" s="27">
        <v>13527</v>
      </c>
      <c r="E107" s="27">
        <v>0</v>
      </c>
      <c r="F107" s="27">
        <v>0</v>
      </c>
      <c r="G107" s="314">
        <v>0</v>
      </c>
      <c r="H107" s="118">
        <f t="shared" si="21"/>
        <v>13527</v>
      </c>
      <c r="I107" s="27">
        <v>13527</v>
      </c>
      <c r="J107" s="27">
        <v>0</v>
      </c>
      <c r="K107" s="27">
        <v>0</v>
      </c>
      <c r="L107" s="314">
        <v>0</v>
      </c>
      <c r="M107" s="571">
        <f t="shared" si="22"/>
        <v>13527</v>
      </c>
      <c r="N107" s="572">
        <v>13527</v>
      </c>
      <c r="O107" s="572">
        <v>0</v>
      </c>
      <c r="P107" s="573">
        <v>0</v>
      </c>
      <c r="Q107" s="574">
        <v>0</v>
      </c>
      <c r="R107" s="575"/>
      <c r="S107" s="530"/>
    </row>
    <row r="108" spans="1:19" ht="36" x14ac:dyDescent="0.25">
      <c r="A108" s="32" t="s">
        <v>27</v>
      </c>
      <c r="B108" s="60" t="s">
        <v>173</v>
      </c>
      <c r="C108" s="118">
        <f t="shared" si="20"/>
        <v>29584.6</v>
      </c>
      <c r="D108" s="27">
        <v>29584.6</v>
      </c>
      <c r="E108" s="27">
        <v>0</v>
      </c>
      <c r="F108" s="27">
        <v>0</v>
      </c>
      <c r="G108" s="314">
        <v>0</v>
      </c>
      <c r="H108" s="118">
        <f t="shared" si="21"/>
        <v>29584.6</v>
      </c>
      <c r="I108" s="27">
        <v>29584.6</v>
      </c>
      <c r="J108" s="27">
        <v>0</v>
      </c>
      <c r="K108" s="27">
        <v>0</v>
      </c>
      <c r="L108" s="314">
        <v>0</v>
      </c>
      <c r="M108" s="571">
        <f t="shared" si="22"/>
        <v>29584.6</v>
      </c>
      <c r="N108" s="572">
        <v>29584.6</v>
      </c>
      <c r="O108" s="572">
        <v>0</v>
      </c>
      <c r="P108" s="573">
        <v>0</v>
      </c>
      <c r="Q108" s="574">
        <v>0</v>
      </c>
      <c r="R108" s="575"/>
      <c r="S108" s="530"/>
    </row>
    <row r="109" spans="1:19" ht="38.25" customHeight="1" x14ac:dyDescent="0.25">
      <c r="A109" s="32" t="s">
        <v>28</v>
      </c>
      <c r="B109" s="60" t="s">
        <v>331</v>
      </c>
      <c r="C109" s="118">
        <f t="shared" si="20"/>
        <v>30768.400000000001</v>
      </c>
      <c r="D109" s="27">
        <v>30768.400000000001</v>
      </c>
      <c r="E109" s="27">
        <v>0</v>
      </c>
      <c r="F109" s="27">
        <v>0</v>
      </c>
      <c r="G109" s="314">
        <v>0</v>
      </c>
      <c r="H109" s="118">
        <f t="shared" si="21"/>
        <v>30768.400000000001</v>
      </c>
      <c r="I109" s="27">
        <v>30768.400000000001</v>
      </c>
      <c r="J109" s="27">
        <v>0</v>
      </c>
      <c r="K109" s="27">
        <v>0</v>
      </c>
      <c r="L109" s="314">
        <v>0</v>
      </c>
      <c r="M109" s="571">
        <f t="shared" si="22"/>
        <v>30768.400000000001</v>
      </c>
      <c r="N109" s="572">
        <v>30768.400000000001</v>
      </c>
      <c r="O109" s="572">
        <v>0</v>
      </c>
      <c r="P109" s="573">
        <v>0</v>
      </c>
      <c r="Q109" s="574">
        <v>0</v>
      </c>
      <c r="R109" s="575"/>
      <c r="S109" s="530"/>
    </row>
    <row r="110" spans="1:19" ht="39.75" customHeight="1" x14ac:dyDescent="0.25">
      <c r="A110" s="32"/>
      <c r="B110" s="132" t="s">
        <v>141</v>
      </c>
      <c r="C110" s="48">
        <f t="shared" si="20"/>
        <v>9568.4999999999982</v>
      </c>
      <c r="D110" s="20">
        <f>SUM(D111:D120)</f>
        <v>9568.4999999999982</v>
      </c>
      <c r="E110" s="20">
        <f>SUM(E111:E120)</f>
        <v>0</v>
      </c>
      <c r="F110" s="20">
        <f>SUM(F111:F120)</f>
        <v>0</v>
      </c>
      <c r="G110" s="169">
        <f>SUM(G111:G120)</f>
        <v>0</v>
      </c>
      <c r="H110" s="48">
        <f t="shared" si="21"/>
        <v>9568.4999999999982</v>
      </c>
      <c r="I110" s="20">
        <f>SUM(I111:I120)</f>
        <v>9568.4999999999982</v>
      </c>
      <c r="J110" s="20">
        <f>SUM(J111:J120)</f>
        <v>0</v>
      </c>
      <c r="K110" s="20">
        <f>SUM(K111:K120)</f>
        <v>0</v>
      </c>
      <c r="L110" s="169">
        <f>SUM(L111:L120)</f>
        <v>0</v>
      </c>
      <c r="M110" s="576">
        <f t="shared" si="22"/>
        <v>9269.5</v>
      </c>
      <c r="N110" s="462">
        <f>SUM(N111:N120)</f>
        <v>9269.5</v>
      </c>
      <c r="O110" s="462">
        <f>SUM(O111:O120)</f>
        <v>0</v>
      </c>
      <c r="P110" s="577">
        <f>SUM(P111:P120)</f>
        <v>0</v>
      </c>
      <c r="Q110" s="570">
        <f>SUM(Q111:Q120)</f>
        <v>0</v>
      </c>
      <c r="R110" s="57">
        <f>M110/C110*100</f>
        <v>96.875163296232444</v>
      </c>
      <c r="S110" s="530"/>
    </row>
    <row r="111" spans="1:19" ht="39.75" customHeight="1" x14ac:dyDescent="0.25">
      <c r="A111" s="33" t="s">
        <v>34</v>
      </c>
      <c r="B111" s="60" t="s">
        <v>378</v>
      </c>
      <c r="C111" s="115">
        <f>D111</f>
        <v>4139.3</v>
      </c>
      <c r="D111" s="26">
        <v>4139.3</v>
      </c>
      <c r="E111" s="22">
        <v>0</v>
      </c>
      <c r="F111" s="22">
        <v>0</v>
      </c>
      <c r="G111" s="327">
        <v>0</v>
      </c>
      <c r="H111" s="115">
        <f>I111</f>
        <v>4139.3</v>
      </c>
      <c r="I111" s="26">
        <v>4139.3</v>
      </c>
      <c r="J111" s="26">
        <v>0</v>
      </c>
      <c r="K111" s="26">
        <v>0</v>
      </c>
      <c r="L111" s="318">
        <v>0</v>
      </c>
      <c r="M111" s="578">
        <f>N111</f>
        <v>3945</v>
      </c>
      <c r="N111" s="464">
        <v>3945</v>
      </c>
      <c r="O111" s="472">
        <v>0</v>
      </c>
      <c r="P111" s="597">
        <v>0</v>
      </c>
      <c r="Q111" s="598">
        <v>0</v>
      </c>
      <c r="R111" s="599"/>
      <c r="S111" s="530"/>
    </row>
    <row r="112" spans="1:19" ht="39.75" customHeight="1" x14ac:dyDescent="0.25">
      <c r="A112" s="33" t="s">
        <v>115</v>
      </c>
      <c r="B112" s="600" t="s">
        <v>281</v>
      </c>
      <c r="C112" s="115">
        <f>D112</f>
        <v>441.7</v>
      </c>
      <c r="D112" s="26">
        <v>441.7</v>
      </c>
      <c r="E112" s="22">
        <v>0</v>
      </c>
      <c r="F112" s="22">
        <v>0</v>
      </c>
      <c r="G112" s="327">
        <v>0</v>
      </c>
      <c r="H112" s="115">
        <f>I112</f>
        <v>441.7</v>
      </c>
      <c r="I112" s="26">
        <v>441.7</v>
      </c>
      <c r="J112" s="26">
        <v>0</v>
      </c>
      <c r="K112" s="26">
        <v>0</v>
      </c>
      <c r="L112" s="318">
        <v>0</v>
      </c>
      <c r="M112" s="578">
        <f>N112</f>
        <v>441.7</v>
      </c>
      <c r="N112" s="464">
        <v>441.7</v>
      </c>
      <c r="O112" s="472">
        <v>0</v>
      </c>
      <c r="P112" s="597">
        <v>0</v>
      </c>
      <c r="Q112" s="598">
        <v>0</v>
      </c>
      <c r="R112" s="599"/>
      <c r="S112" s="530"/>
    </row>
    <row r="113" spans="1:19" ht="36" customHeight="1" x14ac:dyDescent="0.25">
      <c r="A113" s="33" t="s">
        <v>116</v>
      </c>
      <c r="B113" s="600" t="s">
        <v>415</v>
      </c>
      <c r="C113" s="115">
        <f>D113</f>
        <v>3008.8</v>
      </c>
      <c r="D113" s="26">
        <v>3008.8</v>
      </c>
      <c r="E113" s="22">
        <v>0</v>
      </c>
      <c r="F113" s="22">
        <v>0</v>
      </c>
      <c r="G113" s="327">
        <v>0</v>
      </c>
      <c r="H113" s="115">
        <f>I113</f>
        <v>3008.8</v>
      </c>
      <c r="I113" s="26">
        <v>3008.8</v>
      </c>
      <c r="J113" s="26">
        <v>0</v>
      </c>
      <c r="K113" s="26">
        <v>0</v>
      </c>
      <c r="L113" s="318">
        <v>0</v>
      </c>
      <c r="M113" s="578">
        <f>N113</f>
        <v>2991.9</v>
      </c>
      <c r="N113" s="464">
        <v>2991.9</v>
      </c>
      <c r="O113" s="472">
        <v>0</v>
      </c>
      <c r="P113" s="597">
        <v>0</v>
      </c>
      <c r="Q113" s="598">
        <v>0</v>
      </c>
      <c r="R113" s="599"/>
      <c r="S113" s="530"/>
    </row>
    <row r="114" spans="1:19" ht="27.75" customHeight="1" x14ac:dyDescent="0.25">
      <c r="A114" s="32" t="s">
        <v>117</v>
      </c>
      <c r="B114" s="60" t="s">
        <v>416</v>
      </c>
      <c r="C114" s="115">
        <f t="shared" si="20"/>
        <v>1565.5</v>
      </c>
      <c r="D114" s="27">
        <v>1565.5</v>
      </c>
      <c r="E114" s="27">
        <v>0</v>
      </c>
      <c r="F114" s="27">
        <v>0</v>
      </c>
      <c r="G114" s="314">
        <v>0</v>
      </c>
      <c r="H114" s="115">
        <f t="shared" si="21"/>
        <v>1565.5</v>
      </c>
      <c r="I114" s="27">
        <v>1565.5</v>
      </c>
      <c r="J114" s="27">
        <v>0</v>
      </c>
      <c r="K114" s="27">
        <v>0</v>
      </c>
      <c r="L114" s="314">
        <v>0</v>
      </c>
      <c r="M114" s="578">
        <f t="shared" si="22"/>
        <v>1528.9</v>
      </c>
      <c r="N114" s="572">
        <v>1528.9</v>
      </c>
      <c r="O114" s="572">
        <v>0</v>
      </c>
      <c r="P114" s="573">
        <v>0</v>
      </c>
      <c r="Q114" s="574">
        <v>0</v>
      </c>
      <c r="R114" s="575"/>
      <c r="S114" s="530"/>
    </row>
    <row r="115" spans="1:19" ht="21.75" hidden="1" customHeight="1" x14ac:dyDescent="0.25">
      <c r="A115" s="32"/>
      <c r="B115" s="60" t="s">
        <v>132</v>
      </c>
      <c r="C115" s="115">
        <f t="shared" si="20"/>
        <v>0</v>
      </c>
      <c r="D115" s="27"/>
      <c r="E115" s="27"/>
      <c r="F115" s="27"/>
      <c r="G115" s="314"/>
      <c r="H115" s="115">
        <f t="shared" si="21"/>
        <v>0</v>
      </c>
      <c r="I115" s="27"/>
      <c r="J115" s="27"/>
      <c r="K115" s="27"/>
      <c r="L115" s="314"/>
      <c r="M115" s="578">
        <f t="shared" si="22"/>
        <v>0</v>
      </c>
      <c r="N115" s="572"/>
      <c r="O115" s="572"/>
      <c r="P115" s="573"/>
      <c r="Q115" s="574"/>
      <c r="R115" s="575"/>
      <c r="S115" s="530"/>
    </row>
    <row r="116" spans="1:19" ht="26.25" hidden="1" customHeight="1" x14ac:dyDescent="0.25">
      <c r="A116" s="32"/>
      <c r="B116" s="60" t="s">
        <v>133</v>
      </c>
      <c r="C116" s="115">
        <f t="shared" si="20"/>
        <v>0</v>
      </c>
      <c r="D116" s="27"/>
      <c r="E116" s="27"/>
      <c r="F116" s="27"/>
      <c r="G116" s="314"/>
      <c r="H116" s="115">
        <f t="shared" si="21"/>
        <v>0</v>
      </c>
      <c r="I116" s="27"/>
      <c r="J116" s="27"/>
      <c r="K116" s="27"/>
      <c r="L116" s="314"/>
      <c r="M116" s="578">
        <f t="shared" si="22"/>
        <v>0</v>
      </c>
      <c r="N116" s="572"/>
      <c r="O116" s="572"/>
      <c r="P116" s="573"/>
      <c r="Q116" s="574"/>
      <c r="R116" s="575"/>
      <c r="S116" s="530"/>
    </row>
    <row r="117" spans="1:19" ht="39" hidden="1" customHeight="1" x14ac:dyDescent="0.25">
      <c r="A117" s="32"/>
      <c r="B117" s="60" t="s">
        <v>134</v>
      </c>
      <c r="C117" s="115">
        <f t="shared" si="20"/>
        <v>0</v>
      </c>
      <c r="D117" s="27"/>
      <c r="E117" s="27"/>
      <c r="F117" s="27"/>
      <c r="G117" s="314"/>
      <c r="H117" s="115">
        <f t="shared" si="21"/>
        <v>0</v>
      </c>
      <c r="I117" s="27"/>
      <c r="J117" s="27"/>
      <c r="K117" s="27"/>
      <c r="L117" s="314"/>
      <c r="M117" s="578">
        <f t="shared" si="22"/>
        <v>0</v>
      </c>
      <c r="N117" s="572"/>
      <c r="O117" s="572"/>
      <c r="P117" s="573"/>
      <c r="Q117" s="574"/>
      <c r="R117" s="575"/>
      <c r="S117" s="530"/>
    </row>
    <row r="118" spans="1:19" ht="39" customHeight="1" x14ac:dyDescent="0.25">
      <c r="A118" s="32" t="s">
        <v>118</v>
      </c>
      <c r="B118" s="60" t="s">
        <v>332</v>
      </c>
      <c r="C118" s="115">
        <f t="shared" si="20"/>
        <v>124.4</v>
      </c>
      <c r="D118" s="27">
        <v>124.4</v>
      </c>
      <c r="E118" s="27">
        <v>0</v>
      </c>
      <c r="F118" s="27">
        <v>0</v>
      </c>
      <c r="G118" s="314">
        <v>0</v>
      </c>
      <c r="H118" s="115">
        <f t="shared" si="21"/>
        <v>124.4</v>
      </c>
      <c r="I118" s="27">
        <v>124.4</v>
      </c>
      <c r="J118" s="27">
        <v>0</v>
      </c>
      <c r="K118" s="27">
        <v>0</v>
      </c>
      <c r="L118" s="314">
        <v>0</v>
      </c>
      <c r="M118" s="578">
        <f t="shared" si="22"/>
        <v>124.4</v>
      </c>
      <c r="N118" s="572">
        <v>124.4</v>
      </c>
      <c r="O118" s="572">
        <v>0</v>
      </c>
      <c r="P118" s="573">
        <v>0</v>
      </c>
      <c r="Q118" s="574">
        <v>0</v>
      </c>
      <c r="R118" s="575"/>
      <c r="S118" s="530"/>
    </row>
    <row r="119" spans="1:19" ht="27" customHeight="1" x14ac:dyDescent="0.25">
      <c r="A119" s="8" t="s">
        <v>119</v>
      </c>
      <c r="B119" s="60" t="s">
        <v>376</v>
      </c>
      <c r="C119" s="115">
        <f t="shared" si="20"/>
        <v>262.8</v>
      </c>
      <c r="D119" s="27">
        <v>262.8</v>
      </c>
      <c r="E119" s="27">
        <v>0</v>
      </c>
      <c r="F119" s="27">
        <v>0</v>
      </c>
      <c r="G119" s="314">
        <v>0</v>
      </c>
      <c r="H119" s="115">
        <f t="shared" si="21"/>
        <v>262.8</v>
      </c>
      <c r="I119" s="27">
        <v>262.8</v>
      </c>
      <c r="J119" s="27">
        <v>0</v>
      </c>
      <c r="K119" s="27">
        <v>0</v>
      </c>
      <c r="L119" s="314">
        <v>0</v>
      </c>
      <c r="M119" s="578">
        <f t="shared" si="22"/>
        <v>212</v>
      </c>
      <c r="N119" s="572">
        <v>212</v>
      </c>
      <c r="O119" s="572">
        <v>0</v>
      </c>
      <c r="P119" s="573">
        <v>0</v>
      </c>
      <c r="Q119" s="574">
        <v>0</v>
      </c>
      <c r="R119" s="575"/>
      <c r="S119" s="530"/>
    </row>
    <row r="120" spans="1:19" ht="26.25" customHeight="1" x14ac:dyDescent="0.25">
      <c r="A120" s="32" t="s">
        <v>120</v>
      </c>
      <c r="B120" s="60" t="s">
        <v>377</v>
      </c>
      <c r="C120" s="115">
        <f t="shared" si="20"/>
        <v>26</v>
      </c>
      <c r="D120" s="27">
        <v>26</v>
      </c>
      <c r="E120" s="27">
        <v>0</v>
      </c>
      <c r="F120" s="27">
        <v>0</v>
      </c>
      <c r="G120" s="314">
        <v>0</v>
      </c>
      <c r="H120" s="115">
        <f t="shared" si="21"/>
        <v>26</v>
      </c>
      <c r="I120" s="27">
        <v>26</v>
      </c>
      <c r="J120" s="27">
        <v>0</v>
      </c>
      <c r="K120" s="27">
        <v>0</v>
      </c>
      <c r="L120" s="314">
        <v>0</v>
      </c>
      <c r="M120" s="578">
        <f t="shared" si="22"/>
        <v>25.6</v>
      </c>
      <c r="N120" s="572">
        <v>25.6</v>
      </c>
      <c r="O120" s="572">
        <v>0</v>
      </c>
      <c r="P120" s="573">
        <v>0</v>
      </c>
      <c r="Q120" s="574">
        <v>0</v>
      </c>
      <c r="R120" s="575"/>
      <c r="S120" s="530"/>
    </row>
    <row r="121" spans="1:19" ht="27" customHeight="1" x14ac:dyDescent="0.25">
      <c r="A121" s="32"/>
      <c r="B121" s="132" t="s">
        <v>142</v>
      </c>
      <c r="C121" s="602">
        <f t="shared" si="20"/>
        <v>10079.300000000001</v>
      </c>
      <c r="D121" s="461">
        <f>SUM(D122:D130)</f>
        <v>10079.300000000001</v>
      </c>
      <c r="E121" s="461">
        <f>SUM(E122:E130)</f>
        <v>0</v>
      </c>
      <c r="F121" s="461">
        <f>SUM(F122:F130)</f>
        <v>0</v>
      </c>
      <c r="G121" s="461">
        <f>SUM(G122:G130)</f>
        <v>0</v>
      </c>
      <c r="H121" s="602">
        <f t="shared" si="21"/>
        <v>10079.300000000001</v>
      </c>
      <c r="I121" s="461">
        <f>SUM(I122:I130)</f>
        <v>10079.300000000001</v>
      </c>
      <c r="J121" s="461">
        <f>SUM(J122:J130)</f>
        <v>0</v>
      </c>
      <c r="K121" s="461">
        <f>SUM(K122:K130)</f>
        <v>0</v>
      </c>
      <c r="L121" s="461">
        <f>SUM(L122:L130)</f>
        <v>0</v>
      </c>
      <c r="M121" s="576">
        <f t="shared" si="22"/>
        <v>9561.7000000000007</v>
      </c>
      <c r="N121" s="462">
        <f>SUM(N122:N130)</f>
        <v>9561.7000000000007</v>
      </c>
      <c r="O121" s="462">
        <f>SUM(O122:O130)</f>
        <v>0</v>
      </c>
      <c r="P121" s="462">
        <f>SUM(P122:P130)</f>
        <v>0</v>
      </c>
      <c r="Q121" s="462">
        <f>SUM(Q122:Q130)</f>
        <v>0</v>
      </c>
      <c r="R121" s="57">
        <f>M121/C121*100</f>
        <v>94.864722748603569</v>
      </c>
      <c r="S121" s="530"/>
    </row>
    <row r="122" spans="1:19" ht="27" customHeight="1" x14ac:dyDescent="0.25">
      <c r="A122" s="63" t="s">
        <v>40</v>
      </c>
      <c r="B122" s="60" t="s">
        <v>379</v>
      </c>
      <c r="C122" s="606">
        <f t="shared" si="20"/>
        <v>2031.2</v>
      </c>
      <c r="D122" s="607">
        <v>2031.2</v>
      </c>
      <c r="E122" s="607">
        <v>0</v>
      </c>
      <c r="F122" s="607">
        <v>0</v>
      </c>
      <c r="G122" s="608">
        <v>0</v>
      </c>
      <c r="H122" s="606">
        <f t="shared" si="21"/>
        <v>2031.2</v>
      </c>
      <c r="I122" s="607">
        <v>2031.2</v>
      </c>
      <c r="J122" s="117">
        <v>0</v>
      </c>
      <c r="K122" s="117">
        <v>0</v>
      </c>
      <c r="L122" s="198">
        <v>0</v>
      </c>
      <c r="M122" s="579">
        <f t="shared" si="22"/>
        <v>2031.2</v>
      </c>
      <c r="N122" s="580">
        <v>2031.2</v>
      </c>
      <c r="O122" s="580">
        <v>0</v>
      </c>
      <c r="P122" s="581">
        <v>0</v>
      </c>
      <c r="Q122" s="574">
        <v>0</v>
      </c>
      <c r="R122" s="575"/>
      <c r="S122" s="530"/>
    </row>
    <row r="123" spans="1:19" ht="17.25" customHeight="1" x14ac:dyDescent="0.25">
      <c r="A123" s="62" t="s">
        <v>35</v>
      </c>
      <c r="B123" s="60" t="s">
        <v>380</v>
      </c>
      <c r="C123" s="604">
        <f t="shared" si="20"/>
        <v>224.2</v>
      </c>
      <c r="D123" s="276">
        <v>224.2</v>
      </c>
      <c r="E123" s="276">
        <v>0</v>
      </c>
      <c r="F123" s="276">
        <v>0</v>
      </c>
      <c r="G123" s="605">
        <v>0</v>
      </c>
      <c r="H123" s="604">
        <f t="shared" si="21"/>
        <v>224.2</v>
      </c>
      <c r="I123" s="276">
        <v>224.2</v>
      </c>
      <c r="J123" s="27">
        <v>0</v>
      </c>
      <c r="K123" s="27">
        <v>0</v>
      </c>
      <c r="L123" s="314">
        <v>0</v>
      </c>
      <c r="M123" s="578">
        <f t="shared" si="22"/>
        <v>196.5</v>
      </c>
      <c r="N123" s="572">
        <v>196.5</v>
      </c>
      <c r="O123" s="582">
        <v>0</v>
      </c>
      <c r="P123" s="573">
        <v>0</v>
      </c>
      <c r="Q123" s="574">
        <v>0</v>
      </c>
      <c r="R123" s="575"/>
      <c r="S123" s="530"/>
    </row>
    <row r="124" spans="1:19" ht="18.75" customHeight="1" x14ac:dyDescent="0.25">
      <c r="A124" s="62" t="s">
        <v>41</v>
      </c>
      <c r="B124" s="60" t="s">
        <v>381</v>
      </c>
      <c r="C124" s="609">
        <f t="shared" si="20"/>
        <v>796</v>
      </c>
      <c r="D124" s="610">
        <v>796</v>
      </c>
      <c r="E124" s="610">
        <v>0</v>
      </c>
      <c r="F124" s="610">
        <v>0</v>
      </c>
      <c r="G124" s="611">
        <v>0</v>
      </c>
      <c r="H124" s="609">
        <f>SUM(I124:L124)</f>
        <v>796</v>
      </c>
      <c r="I124" s="610">
        <v>796</v>
      </c>
      <c r="J124" s="312">
        <v>0</v>
      </c>
      <c r="K124" s="312">
        <v>0</v>
      </c>
      <c r="L124" s="322">
        <v>0</v>
      </c>
      <c r="M124" s="583">
        <f>SUM(N124:Q124)</f>
        <v>796</v>
      </c>
      <c r="N124" s="584">
        <v>796</v>
      </c>
      <c r="O124" s="585">
        <v>0</v>
      </c>
      <c r="P124" s="585">
        <v>0</v>
      </c>
      <c r="Q124" s="574">
        <v>0</v>
      </c>
      <c r="R124" s="575"/>
      <c r="S124" s="530"/>
    </row>
    <row r="125" spans="1:19" ht="25.5" customHeight="1" x14ac:dyDescent="0.25">
      <c r="A125" s="62" t="s">
        <v>42</v>
      </c>
      <c r="B125" s="60" t="s">
        <v>382</v>
      </c>
      <c r="C125" s="604">
        <f t="shared" si="20"/>
        <v>1337.5</v>
      </c>
      <c r="D125" s="276">
        <v>1337.5</v>
      </c>
      <c r="E125" s="276">
        <v>0</v>
      </c>
      <c r="F125" s="276">
        <v>0</v>
      </c>
      <c r="G125" s="605">
        <v>0</v>
      </c>
      <c r="H125" s="604">
        <f t="shared" si="21"/>
        <v>1337.5</v>
      </c>
      <c r="I125" s="276">
        <v>1337.5</v>
      </c>
      <c r="J125" s="27">
        <v>0</v>
      </c>
      <c r="K125" s="27">
        <v>0</v>
      </c>
      <c r="L125" s="314">
        <v>0</v>
      </c>
      <c r="M125" s="578">
        <f t="shared" si="22"/>
        <v>1331.4</v>
      </c>
      <c r="N125" s="572">
        <v>1331.4</v>
      </c>
      <c r="O125" s="573">
        <v>0</v>
      </c>
      <c r="P125" s="573">
        <v>0</v>
      </c>
      <c r="Q125" s="574">
        <v>0</v>
      </c>
      <c r="R125" s="575"/>
      <c r="S125" s="530"/>
    </row>
    <row r="126" spans="1:19" ht="25.5" customHeight="1" x14ac:dyDescent="0.25">
      <c r="A126" s="62" t="s">
        <v>138</v>
      </c>
      <c r="B126" s="60" t="s">
        <v>333</v>
      </c>
      <c r="C126" s="604">
        <f t="shared" si="20"/>
        <v>57.3</v>
      </c>
      <c r="D126" s="276">
        <v>57.3</v>
      </c>
      <c r="E126" s="276">
        <v>0</v>
      </c>
      <c r="F126" s="276">
        <v>0</v>
      </c>
      <c r="G126" s="605">
        <v>0</v>
      </c>
      <c r="H126" s="604">
        <f t="shared" si="21"/>
        <v>57.3</v>
      </c>
      <c r="I126" s="276">
        <v>57.3</v>
      </c>
      <c r="J126" s="27">
        <v>0</v>
      </c>
      <c r="K126" s="27">
        <v>0</v>
      </c>
      <c r="L126" s="314">
        <v>0</v>
      </c>
      <c r="M126" s="578">
        <f t="shared" si="22"/>
        <v>57.3</v>
      </c>
      <c r="N126" s="572">
        <v>57.3</v>
      </c>
      <c r="O126" s="573">
        <v>0</v>
      </c>
      <c r="P126" s="573">
        <v>0</v>
      </c>
      <c r="Q126" s="574">
        <v>0</v>
      </c>
      <c r="R126" s="575"/>
      <c r="S126" s="530"/>
    </row>
    <row r="127" spans="1:19" ht="28.5" customHeight="1" x14ac:dyDescent="0.25">
      <c r="A127" s="64" t="s">
        <v>139</v>
      </c>
      <c r="B127" s="60" t="s">
        <v>383</v>
      </c>
      <c r="C127" s="604">
        <f t="shared" si="20"/>
        <v>2997.4</v>
      </c>
      <c r="D127" s="276">
        <v>2997.4</v>
      </c>
      <c r="E127" s="276">
        <v>0</v>
      </c>
      <c r="F127" s="276">
        <v>0</v>
      </c>
      <c r="G127" s="605">
        <v>0</v>
      </c>
      <c r="H127" s="604">
        <f t="shared" si="21"/>
        <v>2997.4</v>
      </c>
      <c r="I127" s="276">
        <v>2997.4</v>
      </c>
      <c r="J127" s="27">
        <v>0</v>
      </c>
      <c r="K127" s="27">
        <v>0</v>
      </c>
      <c r="L127" s="314">
        <v>0</v>
      </c>
      <c r="M127" s="578">
        <f t="shared" si="22"/>
        <v>2997.3</v>
      </c>
      <c r="N127" s="572">
        <v>2997.3</v>
      </c>
      <c r="O127" s="573">
        <v>0</v>
      </c>
      <c r="P127" s="573">
        <v>0</v>
      </c>
      <c r="Q127" s="574">
        <v>0</v>
      </c>
      <c r="R127" s="575"/>
      <c r="S127" s="530"/>
    </row>
    <row r="128" spans="1:19" ht="28.5" customHeight="1" x14ac:dyDescent="0.25">
      <c r="A128" s="64"/>
      <c r="B128" s="60" t="s">
        <v>384</v>
      </c>
      <c r="C128" s="604">
        <f t="shared" si="20"/>
        <v>621.6</v>
      </c>
      <c r="D128" s="276">
        <v>621.6</v>
      </c>
      <c r="E128" s="276">
        <v>0</v>
      </c>
      <c r="F128" s="276">
        <v>0</v>
      </c>
      <c r="G128" s="605">
        <v>0</v>
      </c>
      <c r="H128" s="604">
        <f t="shared" si="21"/>
        <v>621.6</v>
      </c>
      <c r="I128" s="276">
        <v>621.6</v>
      </c>
      <c r="J128" s="27">
        <v>0</v>
      </c>
      <c r="K128" s="27">
        <v>0</v>
      </c>
      <c r="L128" s="314">
        <v>0</v>
      </c>
      <c r="M128" s="578">
        <f t="shared" si="22"/>
        <v>621.6</v>
      </c>
      <c r="N128" s="572">
        <v>621.6</v>
      </c>
      <c r="O128" s="573">
        <v>0</v>
      </c>
      <c r="P128" s="573">
        <v>0</v>
      </c>
      <c r="Q128" s="574">
        <v>0</v>
      </c>
      <c r="R128" s="575"/>
      <c r="S128" s="530"/>
    </row>
    <row r="129" spans="1:19" ht="28.5" customHeight="1" x14ac:dyDescent="0.25">
      <c r="A129" s="64"/>
      <c r="B129" s="60" t="s">
        <v>301</v>
      </c>
      <c r="C129" s="604">
        <f t="shared" si="20"/>
        <v>1002.9</v>
      </c>
      <c r="D129" s="276">
        <v>1002.9</v>
      </c>
      <c r="E129" s="276">
        <v>0</v>
      </c>
      <c r="F129" s="276">
        <v>0</v>
      </c>
      <c r="G129" s="605">
        <v>0</v>
      </c>
      <c r="H129" s="604">
        <f t="shared" si="21"/>
        <v>1002.9</v>
      </c>
      <c r="I129" s="276">
        <v>1002.9</v>
      </c>
      <c r="J129" s="27">
        <v>0</v>
      </c>
      <c r="K129" s="27">
        <v>0</v>
      </c>
      <c r="L129" s="314">
        <v>0</v>
      </c>
      <c r="M129" s="578">
        <f t="shared" si="22"/>
        <v>1002.9</v>
      </c>
      <c r="N129" s="572">
        <v>1002.9</v>
      </c>
      <c r="O129" s="573">
        <v>0</v>
      </c>
      <c r="P129" s="573">
        <v>0</v>
      </c>
      <c r="Q129" s="574">
        <v>0</v>
      </c>
      <c r="R129" s="575"/>
      <c r="S129" s="530"/>
    </row>
    <row r="130" spans="1:19" ht="28.5" customHeight="1" x14ac:dyDescent="0.25">
      <c r="A130" s="64"/>
      <c r="B130" s="60" t="s">
        <v>417</v>
      </c>
      <c r="C130" s="604">
        <f t="shared" si="20"/>
        <v>1011.2</v>
      </c>
      <c r="D130" s="276">
        <v>1011.2</v>
      </c>
      <c r="E130" s="276">
        <v>0</v>
      </c>
      <c r="F130" s="276">
        <v>0</v>
      </c>
      <c r="G130" s="605">
        <v>0</v>
      </c>
      <c r="H130" s="604">
        <f t="shared" si="21"/>
        <v>1011.2</v>
      </c>
      <c r="I130" s="276">
        <v>1011.2</v>
      </c>
      <c r="J130" s="27">
        <v>0</v>
      </c>
      <c r="K130" s="27">
        <v>0</v>
      </c>
      <c r="L130" s="314">
        <v>0</v>
      </c>
      <c r="M130" s="578">
        <f t="shared" si="22"/>
        <v>527.5</v>
      </c>
      <c r="N130" s="572">
        <v>527.5</v>
      </c>
      <c r="O130" s="573">
        <v>0</v>
      </c>
      <c r="P130" s="573">
        <v>0</v>
      </c>
      <c r="Q130" s="574">
        <v>0</v>
      </c>
      <c r="R130" s="575"/>
      <c r="S130" s="530"/>
    </row>
    <row r="131" spans="1:19" ht="36" x14ac:dyDescent="0.25">
      <c r="A131" s="32"/>
      <c r="B131" s="132" t="s">
        <v>143</v>
      </c>
      <c r="C131" s="48">
        <f t="shared" si="20"/>
        <v>3584</v>
      </c>
      <c r="D131" s="20">
        <f>D132</f>
        <v>3584</v>
      </c>
      <c r="E131" s="20">
        <f>E132</f>
        <v>0</v>
      </c>
      <c r="F131" s="20">
        <f>F132</f>
        <v>0</v>
      </c>
      <c r="G131" s="169">
        <f>G132</f>
        <v>0</v>
      </c>
      <c r="H131" s="48">
        <f t="shared" si="21"/>
        <v>3584</v>
      </c>
      <c r="I131" s="20">
        <f>I132</f>
        <v>3584</v>
      </c>
      <c r="J131" s="20">
        <f>J132</f>
        <v>0</v>
      </c>
      <c r="K131" s="20">
        <f>K132</f>
        <v>0</v>
      </c>
      <c r="L131" s="169">
        <f>L132</f>
        <v>0</v>
      </c>
      <c r="M131" s="576">
        <f t="shared" si="22"/>
        <v>3584</v>
      </c>
      <c r="N131" s="462">
        <f>N132</f>
        <v>3584</v>
      </c>
      <c r="O131" s="577">
        <f>O132</f>
        <v>0</v>
      </c>
      <c r="P131" s="577">
        <f>P132</f>
        <v>0</v>
      </c>
      <c r="Q131" s="570">
        <f>Q132</f>
        <v>0</v>
      </c>
      <c r="R131" s="57">
        <f>M131/C131*100</f>
        <v>100</v>
      </c>
      <c r="S131" s="530"/>
    </row>
    <row r="132" spans="1:19" ht="25.5" customHeight="1" x14ac:dyDescent="0.25">
      <c r="A132" s="32" t="s">
        <v>50</v>
      </c>
      <c r="B132" s="133" t="s">
        <v>176</v>
      </c>
      <c r="C132" s="119">
        <f t="shared" si="20"/>
        <v>3584</v>
      </c>
      <c r="D132" s="117">
        <v>3584</v>
      </c>
      <c r="E132" s="117">
        <v>0</v>
      </c>
      <c r="F132" s="117">
        <v>0</v>
      </c>
      <c r="G132" s="320">
        <v>0</v>
      </c>
      <c r="H132" s="119">
        <f t="shared" si="21"/>
        <v>3584</v>
      </c>
      <c r="I132" s="117">
        <v>3584</v>
      </c>
      <c r="J132" s="117">
        <v>0</v>
      </c>
      <c r="K132" s="117">
        <v>0</v>
      </c>
      <c r="L132" s="199">
        <v>0</v>
      </c>
      <c r="M132" s="586">
        <f t="shared" si="22"/>
        <v>3584</v>
      </c>
      <c r="N132" s="580">
        <v>3584</v>
      </c>
      <c r="O132" s="580">
        <v>0</v>
      </c>
      <c r="P132" s="581">
        <v>0</v>
      </c>
      <c r="Q132" s="574">
        <v>0</v>
      </c>
      <c r="R132" s="587"/>
      <c r="S132" s="530"/>
    </row>
    <row r="133" spans="1:19" ht="36.75" customHeight="1" x14ac:dyDescent="0.25">
      <c r="A133" s="32"/>
      <c r="B133" s="134" t="s">
        <v>175</v>
      </c>
      <c r="C133" s="48">
        <f t="shared" si="20"/>
        <v>818.4</v>
      </c>
      <c r="D133" s="23">
        <f>D134</f>
        <v>818.4</v>
      </c>
      <c r="E133" s="203">
        <f>E134</f>
        <v>0</v>
      </c>
      <c r="F133" s="203">
        <f>F134</f>
        <v>0</v>
      </c>
      <c r="G133" s="359">
        <f>G134</f>
        <v>0</v>
      </c>
      <c r="H133" s="48">
        <f t="shared" si="21"/>
        <v>818.4</v>
      </c>
      <c r="I133" s="23">
        <f>I134</f>
        <v>818.4</v>
      </c>
      <c r="J133" s="203">
        <f>J134</f>
        <v>0</v>
      </c>
      <c r="K133" s="203">
        <f>K134</f>
        <v>0</v>
      </c>
      <c r="L133" s="360">
        <f>L134</f>
        <v>0</v>
      </c>
      <c r="M133" s="576">
        <f t="shared" si="22"/>
        <v>818.38</v>
      </c>
      <c r="N133" s="588">
        <f>N134</f>
        <v>818.38</v>
      </c>
      <c r="O133" s="589">
        <f>O134</f>
        <v>0</v>
      </c>
      <c r="P133" s="590">
        <f>P134</f>
        <v>0</v>
      </c>
      <c r="Q133" s="591">
        <f>Q134</f>
        <v>0</v>
      </c>
      <c r="R133" s="361">
        <f>M133/C133*100</f>
        <v>99.997556207233629</v>
      </c>
      <c r="S133" s="530"/>
    </row>
    <row r="134" spans="1:19" ht="27" customHeight="1" thickBot="1" x14ac:dyDescent="0.3">
      <c r="A134" s="95"/>
      <c r="B134" s="60" t="s">
        <v>383</v>
      </c>
      <c r="C134" s="362">
        <f t="shared" si="20"/>
        <v>818.4</v>
      </c>
      <c r="D134" s="363">
        <v>818.4</v>
      </c>
      <c r="E134" s="363">
        <v>0</v>
      </c>
      <c r="F134" s="363">
        <v>0</v>
      </c>
      <c r="G134" s="364">
        <v>0</v>
      </c>
      <c r="H134" s="362">
        <f t="shared" si="21"/>
        <v>818.4</v>
      </c>
      <c r="I134" s="363">
        <v>818.4</v>
      </c>
      <c r="J134" s="363">
        <v>0</v>
      </c>
      <c r="K134" s="343">
        <v>0</v>
      </c>
      <c r="L134" s="364">
        <v>0</v>
      </c>
      <c r="M134" s="592">
        <f t="shared" si="22"/>
        <v>818.38</v>
      </c>
      <c r="N134" s="593">
        <v>818.38</v>
      </c>
      <c r="O134" s="593">
        <v>0</v>
      </c>
      <c r="P134" s="594">
        <v>0</v>
      </c>
      <c r="Q134" s="595">
        <v>0</v>
      </c>
      <c r="R134" s="596"/>
      <c r="S134" s="530"/>
    </row>
    <row r="135" spans="1:19" ht="24.6" customHeight="1" thickBot="1" x14ac:dyDescent="0.3">
      <c r="A135" s="159"/>
      <c r="B135" s="156" t="s">
        <v>131</v>
      </c>
      <c r="C135" s="157">
        <f>C106+C110+C121+C131+C133</f>
        <v>97930.2</v>
      </c>
      <c r="D135" s="155">
        <f>D106+D110+D121+D131+D133</f>
        <v>97930.2</v>
      </c>
      <c r="E135" s="155">
        <f>E106+E110+E121+E131</f>
        <v>0</v>
      </c>
      <c r="F135" s="155">
        <f>F106+F110+F121+F131</f>
        <v>0</v>
      </c>
      <c r="G135" s="156"/>
      <c r="H135" s="157">
        <f>H106+H110+H121+H131+H133</f>
        <v>97930.2</v>
      </c>
      <c r="I135" s="155">
        <f>I106+I110+I121+I131+I133</f>
        <v>97930.2</v>
      </c>
      <c r="J135" s="155">
        <f>J106+J110+J121+J131</f>
        <v>0</v>
      </c>
      <c r="K135" s="155">
        <f>K106+K110+K121+K131</f>
        <v>0</v>
      </c>
      <c r="L135" s="156"/>
      <c r="M135" s="649">
        <f>M106+M110+M121+M131+M133</f>
        <v>97113.58</v>
      </c>
      <c r="N135" s="650">
        <f>N106+N110+N121+N131+N133</f>
        <v>97113.58</v>
      </c>
      <c r="O135" s="650">
        <f>O106+O110+O121+O131</f>
        <v>0</v>
      </c>
      <c r="P135" s="651">
        <f>P106+P110+P121+P131</f>
        <v>0</v>
      </c>
      <c r="Q135" s="652"/>
      <c r="R135" s="365">
        <f>M135/C135*100</f>
        <v>99.166120359194608</v>
      </c>
      <c r="S135" s="530"/>
    </row>
    <row r="136" spans="1:19" ht="23.45" customHeight="1" x14ac:dyDescent="0.25">
      <c r="A136" s="1921" t="s">
        <v>343</v>
      </c>
      <c r="B136" s="1901"/>
      <c r="C136" s="1901"/>
      <c r="D136" s="1901"/>
      <c r="E136" s="1901"/>
      <c r="F136" s="1901"/>
      <c r="G136" s="1901"/>
      <c r="H136" s="1901"/>
      <c r="I136" s="1901"/>
      <c r="J136" s="1901"/>
      <c r="K136" s="1901"/>
      <c r="L136" s="1901"/>
      <c r="M136" s="1901"/>
      <c r="N136" s="1901"/>
      <c r="O136" s="1901"/>
      <c r="P136" s="1901"/>
      <c r="Q136" s="1901"/>
      <c r="R136" s="1922"/>
      <c r="S136" s="530" t="s">
        <v>364</v>
      </c>
    </row>
    <row r="137" spans="1:19" ht="78.75" customHeight="1" x14ac:dyDescent="0.25">
      <c r="A137" s="2"/>
      <c r="B137" s="562" t="s">
        <v>275</v>
      </c>
      <c r="C137" s="27">
        <v>100</v>
      </c>
      <c r="D137" s="27">
        <v>100</v>
      </c>
      <c r="E137" s="27">
        <v>0</v>
      </c>
      <c r="F137" s="27">
        <v>0</v>
      </c>
      <c r="G137" s="27">
        <v>0</v>
      </c>
      <c r="H137" s="27">
        <f>I137+J137+K137</f>
        <v>100</v>
      </c>
      <c r="I137" s="27">
        <v>100</v>
      </c>
      <c r="J137" s="27">
        <v>0</v>
      </c>
      <c r="K137" s="27">
        <v>0</v>
      </c>
      <c r="L137" s="27">
        <v>0</v>
      </c>
      <c r="M137" s="27">
        <v>100</v>
      </c>
      <c r="N137" s="27">
        <v>100</v>
      </c>
      <c r="O137" s="27">
        <v>0</v>
      </c>
      <c r="P137" s="27">
        <v>0</v>
      </c>
      <c r="Q137" s="27">
        <v>0</v>
      </c>
      <c r="R137" s="2"/>
      <c r="S137" s="530"/>
    </row>
    <row r="138" spans="1:19" ht="77.25" customHeight="1" x14ac:dyDescent="0.25">
      <c r="A138" s="2"/>
      <c r="B138" s="562" t="s">
        <v>276</v>
      </c>
      <c r="C138" s="27">
        <f>D138</f>
        <v>0</v>
      </c>
      <c r="D138" s="27">
        <v>0</v>
      </c>
      <c r="E138" s="27">
        <v>0</v>
      </c>
      <c r="F138" s="27">
        <v>0</v>
      </c>
      <c r="G138" s="27">
        <v>0</v>
      </c>
      <c r="H138" s="27">
        <f>I138</f>
        <v>0</v>
      </c>
      <c r="I138" s="27">
        <v>0</v>
      </c>
      <c r="J138" s="27">
        <v>0</v>
      </c>
      <c r="K138" s="27">
        <v>0</v>
      </c>
      <c r="L138" s="27">
        <v>0</v>
      </c>
      <c r="M138" s="27">
        <f>N138</f>
        <v>0</v>
      </c>
      <c r="N138" s="27">
        <v>0</v>
      </c>
      <c r="O138" s="27">
        <v>0</v>
      </c>
      <c r="P138" s="27">
        <v>0</v>
      </c>
      <c r="Q138" s="27">
        <v>0</v>
      </c>
      <c r="R138" s="2"/>
      <c r="S138" s="530"/>
    </row>
    <row r="139" spans="1:19" ht="40.5" customHeight="1" x14ac:dyDescent="0.25">
      <c r="A139" s="2"/>
      <c r="B139" s="562" t="s">
        <v>277</v>
      </c>
      <c r="C139" s="27">
        <v>0</v>
      </c>
      <c r="D139" s="27">
        <v>0</v>
      </c>
      <c r="E139" s="27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"/>
      <c r="S139" s="530"/>
    </row>
    <row r="140" spans="1:19" ht="21" customHeight="1" thickBot="1" x14ac:dyDescent="0.3">
      <c r="A140" s="559"/>
      <c r="B140" s="366" t="s">
        <v>131</v>
      </c>
      <c r="C140" s="560">
        <f>D140</f>
        <v>100</v>
      </c>
      <c r="D140" s="561">
        <f>D137+D138+D139</f>
        <v>100</v>
      </c>
      <c r="E140" s="561">
        <f t="shared" ref="E140:P140" si="23">E137</f>
        <v>0</v>
      </c>
      <c r="F140" s="561">
        <f t="shared" si="23"/>
        <v>0</v>
      </c>
      <c r="G140" s="366">
        <v>0</v>
      </c>
      <c r="H140" s="560">
        <f>I140</f>
        <v>100</v>
      </c>
      <c r="I140" s="561">
        <f>I137+I138+I139</f>
        <v>100</v>
      </c>
      <c r="J140" s="561">
        <f t="shared" si="23"/>
        <v>0</v>
      </c>
      <c r="K140" s="561">
        <f t="shared" si="23"/>
        <v>0</v>
      </c>
      <c r="L140" s="366">
        <v>0</v>
      </c>
      <c r="M140" s="560">
        <f>N140</f>
        <v>100</v>
      </c>
      <c r="N140" s="561">
        <f>N137+N138+N139</f>
        <v>100</v>
      </c>
      <c r="O140" s="561">
        <f t="shared" si="23"/>
        <v>0</v>
      </c>
      <c r="P140" s="653">
        <f t="shared" si="23"/>
        <v>0</v>
      </c>
      <c r="Q140" s="366">
        <v>0</v>
      </c>
      <c r="R140" s="370">
        <f>M140/C140*100</f>
        <v>100</v>
      </c>
      <c r="S140" s="530"/>
    </row>
    <row r="141" spans="1:19" ht="31.9" customHeight="1" x14ac:dyDescent="0.25">
      <c r="A141" s="1930" t="s">
        <v>344</v>
      </c>
      <c r="B141" s="1931"/>
      <c r="C141" s="1931"/>
      <c r="D141" s="1931"/>
      <c r="E141" s="1931"/>
      <c r="F141" s="1931"/>
      <c r="G141" s="1931"/>
      <c r="H141" s="1931"/>
      <c r="I141" s="1931"/>
      <c r="J141" s="1931"/>
      <c r="K141" s="1931"/>
      <c r="L141" s="1931"/>
      <c r="M141" s="1931"/>
      <c r="N141" s="1931"/>
      <c r="O141" s="1931"/>
      <c r="P141" s="1931"/>
      <c r="Q141" s="1931"/>
      <c r="R141" s="1932"/>
      <c r="S141" s="530"/>
    </row>
    <row r="142" spans="1:19" ht="48" customHeight="1" x14ac:dyDescent="0.25">
      <c r="A142" s="35"/>
      <c r="B142" s="209" t="s">
        <v>414</v>
      </c>
      <c r="C142" s="43">
        <f>D142+E142+F142</f>
        <v>491</v>
      </c>
      <c r="D142" s="26">
        <v>491</v>
      </c>
      <c r="E142" s="22">
        <v>0</v>
      </c>
      <c r="F142" s="22">
        <v>0</v>
      </c>
      <c r="G142" s="50">
        <v>0</v>
      </c>
      <c r="H142" s="43">
        <v>491</v>
      </c>
      <c r="I142" s="26">
        <v>491</v>
      </c>
      <c r="J142" s="22">
        <v>0</v>
      </c>
      <c r="K142" s="22">
        <v>0</v>
      </c>
      <c r="L142" s="50">
        <v>0</v>
      </c>
      <c r="M142" s="43">
        <f>N142+O142+P142</f>
        <v>489.8</v>
      </c>
      <c r="N142" s="26">
        <v>489.8</v>
      </c>
      <c r="O142" s="22">
        <v>0</v>
      </c>
      <c r="P142" s="328">
        <v>0</v>
      </c>
      <c r="Q142" s="50">
        <v>0</v>
      </c>
      <c r="R142" s="166"/>
      <c r="S142" s="530"/>
    </row>
    <row r="143" spans="1:19" ht="95.25" customHeight="1" x14ac:dyDescent="0.25">
      <c r="A143" s="37"/>
      <c r="B143" s="209" t="s">
        <v>101</v>
      </c>
      <c r="C143" s="43">
        <f>D143+E143+F143</f>
        <v>91.4</v>
      </c>
      <c r="D143" s="138">
        <v>91.4</v>
      </c>
      <c r="E143" s="39">
        <v>0</v>
      </c>
      <c r="F143" s="39">
        <v>0</v>
      </c>
      <c r="G143" s="164">
        <v>0</v>
      </c>
      <c r="H143" s="43">
        <f>I143+J143+K143</f>
        <v>91.4</v>
      </c>
      <c r="I143" s="138">
        <v>91.4</v>
      </c>
      <c r="J143" s="39">
        <v>0</v>
      </c>
      <c r="K143" s="39">
        <v>0</v>
      </c>
      <c r="L143" s="164">
        <v>0</v>
      </c>
      <c r="M143" s="43">
        <v>90.7</v>
      </c>
      <c r="N143" s="39">
        <v>90.7</v>
      </c>
      <c r="O143" s="38">
        <v>0</v>
      </c>
      <c r="P143" s="367">
        <v>0</v>
      </c>
      <c r="Q143" s="167">
        <v>0</v>
      </c>
      <c r="R143" s="59"/>
      <c r="S143" s="530"/>
    </row>
    <row r="144" spans="1:19" ht="41.25" customHeight="1" thickBot="1" x14ac:dyDescent="0.3">
      <c r="A144" s="161"/>
      <c r="B144" s="210" t="s">
        <v>163</v>
      </c>
      <c r="C144" s="163">
        <f>D144+E144+F144</f>
        <v>0</v>
      </c>
      <c r="D144" s="162">
        <v>0</v>
      </c>
      <c r="E144" s="162">
        <v>0</v>
      </c>
      <c r="F144" s="162">
        <v>0</v>
      </c>
      <c r="G144" s="165">
        <v>0</v>
      </c>
      <c r="H144" s="163">
        <f>I144+J144+K144</f>
        <v>0</v>
      </c>
      <c r="I144" s="162">
        <v>0</v>
      </c>
      <c r="J144" s="162">
        <v>0</v>
      </c>
      <c r="K144" s="162">
        <v>0</v>
      </c>
      <c r="L144" s="165">
        <v>0</v>
      </c>
      <c r="M144" s="163">
        <f>N144+O144+P144</f>
        <v>0</v>
      </c>
      <c r="N144" s="143">
        <v>0</v>
      </c>
      <c r="O144" s="162">
        <v>0</v>
      </c>
      <c r="P144" s="368">
        <v>0</v>
      </c>
      <c r="Q144" s="369">
        <v>0</v>
      </c>
      <c r="R144" s="81"/>
      <c r="S144" s="530"/>
    </row>
    <row r="145" spans="1:19" ht="24.6" customHeight="1" thickBot="1" x14ac:dyDescent="0.3">
      <c r="A145" s="142"/>
      <c r="B145" s="156" t="s">
        <v>102</v>
      </c>
      <c r="C145" s="157">
        <f>C142+C143+C144</f>
        <v>582.4</v>
      </c>
      <c r="D145" s="251">
        <f>D142+D143+D144</f>
        <v>582.4</v>
      </c>
      <c r="E145" s="155">
        <f t="shared" ref="E145:P145" si="24">E142+E143+E144</f>
        <v>0</v>
      </c>
      <c r="F145" s="155">
        <f t="shared" si="24"/>
        <v>0</v>
      </c>
      <c r="G145" s="156"/>
      <c r="H145" s="157">
        <f>I145+J145+K145</f>
        <v>582.4</v>
      </c>
      <c r="I145" s="155">
        <f>I142+I143+I144</f>
        <v>582.4</v>
      </c>
      <c r="J145" s="155">
        <f t="shared" si="24"/>
        <v>0</v>
      </c>
      <c r="K145" s="155">
        <f t="shared" si="24"/>
        <v>0</v>
      </c>
      <c r="L145" s="156"/>
      <c r="M145" s="157">
        <f t="shared" si="24"/>
        <v>580.5</v>
      </c>
      <c r="N145" s="155">
        <f t="shared" si="24"/>
        <v>580.5</v>
      </c>
      <c r="O145" s="155">
        <f t="shared" si="24"/>
        <v>0</v>
      </c>
      <c r="P145" s="156">
        <f t="shared" si="24"/>
        <v>0</v>
      </c>
      <c r="Q145" s="370"/>
      <c r="R145" s="160">
        <f>M145/C145*100</f>
        <v>99.673763736263737</v>
      </c>
      <c r="S145" s="530"/>
    </row>
    <row r="146" spans="1:19" ht="34.5" customHeight="1" x14ac:dyDescent="0.25">
      <c r="A146" s="1921" t="s">
        <v>345</v>
      </c>
      <c r="B146" s="1901"/>
      <c r="C146" s="1901"/>
      <c r="D146" s="1901"/>
      <c r="E146" s="1901"/>
      <c r="F146" s="1901"/>
      <c r="G146" s="1901"/>
      <c r="H146" s="1901"/>
      <c r="I146" s="1901"/>
      <c r="J146" s="1901"/>
      <c r="K146" s="1901"/>
      <c r="L146" s="1901"/>
      <c r="M146" s="1901"/>
      <c r="N146" s="1901"/>
      <c r="O146" s="1901"/>
      <c r="P146" s="1901"/>
      <c r="Q146" s="1901"/>
      <c r="R146" s="1922"/>
      <c r="S146" s="530" t="s">
        <v>364</v>
      </c>
    </row>
    <row r="147" spans="1:19" ht="22.15" customHeight="1" thickBot="1" x14ac:dyDescent="0.3">
      <c r="A147" s="80"/>
      <c r="B147" s="211" t="s">
        <v>99</v>
      </c>
      <c r="C147" s="144">
        <f>D147+E147+F147</f>
        <v>10</v>
      </c>
      <c r="D147" s="143">
        <v>10</v>
      </c>
      <c r="E147" s="143">
        <v>0</v>
      </c>
      <c r="F147" s="254">
        <v>0</v>
      </c>
      <c r="G147" s="252">
        <v>0</v>
      </c>
      <c r="H147" s="144">
        <f>I147+J147+K147</f>
        <v>10</v>
      </c>
      <c r="I147" s="143">
        <v>10</v>
      </c>
      <c r="J147" s="143">
        <v>0</v>
      </c>
      <c r="K147" s="254">
        <v>0</v>
      </c>
      <c r="L147" s="273">
        <v>0</v>
      </c>
      <c r="M147" s="371">
        <f>N147</f>
        <v>0</v>
      </c>
      <c r="N147" s="254">
        <v>0</v>
      </c>
      <c r="O147" s="254">
        <v>0</v>
      </c>
      <c r="P147" s="372">
        <v>0</v>
      </c>
      <c r="Q147" s="263">
        <v>0</v>
      </c>
      <c r="R147" s="253"/>
      <c r="S147" s="530"/>
    </row>
    <row r="148" spans="1:19" ht="22.9" customHeight="1" thickBot="1" x14ac:dyDescent="0.3">
      <c r="A148" s="142"/>
      <c r="B148" s="191" t="s">
        <v>102</v>
      </c>
      <c r="C148" s="157">
        <f>C147</f>
        <v>10</v>
      </c>
      <c r="D148" s="155">
        <f t="shared" ref="D148:P148" si="25">D147</f>
        <v>10</v>
      </c>
      <c r="E148" s="204">
        <f t="shared" si="25"/>
        <v>0</v>
      </c>
      <c r="F148" s="204">
        <f t="shared" si="25"/>
        <v>0</v>
      </c>
      <c r="G148" s="205"/>
      <c r="H148" s="373">
        <v>10</v>
      </c>
      <c r="I148" s="374">
        <v>10</v>
      </c>
      <c r="J148" s="204">
        <f t="shared" si="25"/>
        <v>0</v>
      </c>
      <c r="K148" s="531">
        <f t="shared" si="25"/>
        <v>0</v>
      </c>
      <c r="L148" s="546"/>
      <c r="M148" s="206">
        <f t="shared" si="25"/>
        <v>0</v>
      </c>
      <c r="N148" s="204">
        <f t="shared" si="25"/>
        <v>0</v>
      </c>
      <c r="O148" s="204">
        <f t="shared" si="25"/>
        <v>0</v>
      </c>
      <c r="P148" s="205">
        <f t="shared" si="25"/>
        <v>0</v>
      </c>
      <c r="Q148" s="375"/>
      <c r="R148" s="168">
        <f>M148/C148*100</f>
        <v>0</v>
      </c>
      <c r="S148" s="530"/>
    </row>
    <row r="149" spans="1:19" ht="24" customHeight="1" x14ac:dyDescent="0.25">
      <c r="A149" s="1921" t="s">
        <v>346</v>
      </c>
      <c r="B149" s="1901"/>
      <c r="C149" s="1901"/>
      <c r="D149" s="1901"/>
      <c r="E149" s="1901"/>
      <c r="F149" s="1901"/>
      <c r="G149" s="1901"/>
      <c r="H149" s="1901"/>
      <c r="I149" s="1901"/>
      <c r="J149" s="1901"/>
      <c r="K149" s="1901"/>
      <c r="L149" s="1901"/>
      <c r="M149" s="1901"/>
      <c r="N149" s="1901"/>
      <c r="O149" s="1901"/>
      <c r="P149" s="1901"/>
      <c r="Q149" s="1901"/>
      <c r="R149" s="1922"/>
      <c r="S149" s="530"/>
    </row>
    <row r="150" spans="1:19" ht="49.5" customHeight="1" x14ac:dyDescent="0.25">
      <c r="A150" s="3"/>
      <c r="B150" s="212" t="s">
        <v>103</v>
      </c>
      <c r="C150" s="169">
        <f>SUM(C151+C160+C165+C166+C167+C168)</f>
        <v>44414.399999999994</v>
      </c>
      <c r="D150" s="20">
        <f t="shared" ref="D150:Q150" si="26">SUM(D151+D160+D165+D166+D167+D168)</f>
        <v>44414.399999999994</v>
      </c>
      <c r="E150" s="20">
        <f t="shared" si="26"/>
        <v>0</v>
      </c>
      <c r="F150" s="20">
        <f t="shared" si="26"/>
        <v>0</v>
      </c>
      <c r="G150" s="20">
        <f t="shared" si="26"/>
        <v>0</v>
      </c>
      <c r="H150" s="169">
        <f t="shared" si="26"/>
        <v>44414.399999999994</v>
      </c>
      <c r="I150" s="20">
        <f t="shared" si="26"/>
        <v>44414.399999999994</v>
      </c>
      <c r="J150" s="20">
        <f t="shared" si="26"/>
        <v>0</v>
      </c>
      <c r="K150" s="20">
        <f t="shared" si="26"/>
        <v>0</v>
      </c>
      <c r="L150" s="20">
        <f t="shared" si="26"/>
        <v>0</v>
      </c>
      <c r="M150" s="169">
        <f t="shared" si="26"/>
        <v>44414.2</v>
      </c>
      <c r="N150" s="20">
        <f t="shared" si="26"/>
        <v>44414.2</v>
      </c>
      <c r="O150" s="20">
        <f t="shared" si="26"/>
        <v>0</v>
      </c>
      <c r="P150" s="20">
        <f t="shared" si="26"/>
        <v>0</v>
      </c>
      <c r="Q150" s="20">
        <f t="shared" si="26"/>
        <v>0</v>
      </c>
      <c r="R150" s="57">
        <f>M150/C150*100</f>
        <v>99.999549695594226</v>
      </c>
      <c r="S150" s="530"/>
    </row>
    <row r="151" spans="1:19" ht="24.75" customHeight="1" x14ac:dyDescent="0.25">
      <c r="A151" s="3">
        <v>2</v>
      </c>
      <c r="B151" s="741" t="s">
        <v>370</v>
      </c>
      <c r="C151" s="43">
        <v>185.4</v>
      </c>
      <c r="D151" s="26">
        <v>185.4</v>
      </c>
      <c r="E151" s="43">
        <v>0</v>
      </c>
      <c r="F151" s="22">
        <v>0</v>
      </c>
      <c r="G151" s="50">
        <v>0</v>
      </c>
      <c r="H151" s="43">
        <v>185.4</v>
      </c>
      <c r="I151" s="26">
        <v>185.4</v>
      </c>
      <c r="J151" s="43">
        <v>0</v>
      </c>
      <c r="K151" s="22">
        <v>0</v>
      </c>
      <c r="L151" s="377">
        <v>0</v>
      </c>
      <c r="M151" s="43">
        <f>N151+O151+P151+Q151</f>
        <v>185.3</v>
      </c>
      <c r="N151" s="26">
        <v>185.3</v>
      </c>
      <c r="O151" s="43">
        <v>0</v>
      </c>
      <c r="P151" s="328">
        <v>0</v>
      </c>
      <c r="Q151" s="50">
        <v>0</v>
      </c>
      <c r="R151" s="599"/>
      <c r="S151" s="530"/>
    </row>
    <row r="152" spans="1:19" ht="27" hidden="1" customHeight="1" x14ac:dyDescent="0.25">
      <c r="A152" s="3" t="s">
        <v>34</v>
      </c>
      <c r="B152" s="213" t="s">
        <v>104</v>
      </c>
      <c r="C152" s="43">
        <f t="shared" ref="C152:C185" si="27">D152+E152+F152</f>
        <v>0</v>
      </c>
      <c r="D152" s="27"/>
      <c r="E152" s="43"/>
      <c r="F152" s="22"/>
      <c r="G152" s="50"/>
      <c r="H152" s="43">
        <f t="shared" ref="H152:H167" si="28">I152+J152+K152</f>
        <v>0</v>
      </c>
      <c r="I152" s="27"/>
      <c r="J152" s="43"/>
      <c r="K152" s="22"/>
      <c r="L152" s="377"/>
      <c r="M152" s="43">
        <f t="shared" ref="M152:M167" si="29">N152+O152+P152+Q152</f>
        <v>0</v>
      </c>
      <c r="N152" s="27"/>
      <c r="O152" s="43"/>
      <c r="P152" s="328"/>
      <c r="Q152" s="50"/>
      <c r="R152" s="43"/>
      <c r="S152" s="530"/>
    </row>
    <row r="153" spans="1:19" hidden="1" x14ac:dyDescent="0.25">
      <c r="A153" s="3" t="s">
        <v>115</v>
      </c>
      <c r="B153" s="213" t="s">
        <v>105</v>
      </c>
      <c r="C153" s="43">
        <f t="shared" si="27"/>
        <v>0</v>
      </c>
      <c r="D153" s="27"/>
      <c r="E153" s="43"/>
      <c r="F153" s="22"/>
      <c r="G153" s="50"/>
      <c r="H153" s="43">
        <f t="shared" si="28"/>
        <v>0</v>
      </c>
      <c r="I153" s="27"/>
      <c r="J153" s="43"/>
      <c r="K153" s="22"/>
      <c r="L153" s="377"/>
      <c r="M153" s="43">
        <f t="shared" si="29"/>
        <v>0</v>
      </c>
      <c r="N153" s="27"/>
      <c r="O153" s="43"/>
      <c r="P153" s="328"/>
      <c r="Q153" s="50"/>
      <c r="R153" s="43"/>
      <c r="S153" s="530"/>
    </row>
    <row r="154" spans="1:19" ht="23.25" hidden="1" customHeight="1" x14ac:dyDescent="0.25">
      <c r="A154" s="3" t="s">
        <v>116</v>
      </c>
      <c r="B154" s="213" t="s">
        <v>106</v>
      </c>
      <c r="C154" s="43">
        <f t="shared" si="27"/>
        <v>0</v>
      </c>
      <c r="D154" s="27"/>
      <c r="E154" s="43"/>
      <c r="F154" s="22"/>
      <c r="G154" s="50"/>
      <c r="H154" s="43">
        <f t="shared" si="28"/>
        <v>0</v>
      </c>
      <c r="I154" s="27"/>
      <c r="J154" s="43"/>
      <c r="K154" s="22"/>
      <c r="L154" s="377"/>
      <c r="M154" s="43">
        <f t="shared" si="29"/>
        <v>0</v>
      </c>
      <c r="N154" s="27"/>
      <c r="O154" s="43"/>
      <c r="P154" s="328"/>
      <c r="Q154" s="50"/>
      <c r="R154" s="43"/>
      <c r="S154" s="530"/>
    </row>
    <row r="155" spans="1:19" ht="24" hidden="1" customHeight="1" x14ac:dyDescent="0.25">
      <c r="A155" s="3" t="s">
        <v>117</v>
      </c>
      <c r="B155" s="213" t="s">
        <v>107</v>
      </c>
      <c r="C155" s="43">
        <f t="shared" si="27"/>
        <v>0</v>
      </c>
      <c r="D155" s="27"/>
      <c r="E155" s="43"/>
      <c r="F155" s="22"/>
      <c r="G155" s="50"/>
      <c r="H155" s="43">
        <f t="shared" si="28"/>
        <v>0</v>
      </c>
      <c r="I155" s="27"/>
      <c r="J155" s="43"/>
      <c r="K155" s="22"/>
      <c r="L155" s="377"/>
      <c r="M155" s="43">
        <f t="shared" si="29"/>
        <v>0</v>
      </c>
      <c r="N155" s="27"/>
      <c r="O155" s="43"/>
      <c r="P155" s="328"/>
      <c r="Q155" s="50"/>
      <c r="R155" s="43"/>
      <c r="S155" s="530"/>
    </row>
    <row r="156" spans="1:19" ht="36" hidden="1" x14ac:dyDescent="0.25">
      <c r="A156" s="3" t="s">
        <v>118</v>
      </c>
      <c r="B156" s="213" t="s">
        <v>108</v>
      </c>
      <c r="C156" s="43">
        <f t="shared" si="27"/>
        <v>0</v>
      </c>
      <c r="D156" s="27"/>
      <c r="E156" s="43"/>
      <c r="F156" s="22"/>
      <c r="G156" s="50"/>
      <c r="H156" s="43">
        <f t="shared" si="28"/>
        <v>0</v>
      </c>
      <c r="I156" s="27"/>
      <c r="J156" s="43"/>
      <c r="K156" s="22"/>
      <c r="L156" s="377"/>
      <c r="M156" s="43">
        <f t="shared" si="29"/>
        <v>0</v>
      </c>
      <c r="N156" s="27"/>
      <c r="O156" s="43"/>
      <c r="P156" s="328"/>
      <c r="Q156" s="50"/>
      <c r="R156" s="43"/>
      <c r="S156" s="530"/>
    </row>
    <row r="157" spans="1:19" ht="24" hidden="1" customHeight="1" x14ac:dyDescent="0.25">
      <c r="A157" s="3" t="s">
        <v>119</v>
      </c>
      <c r="B157" s="213" t="s">
        <v>109</v>
      </c>
      <c r="C157" s="43">
        <f t="shared" si="27"/>
        <v>0</v>
      </c>
      <c r="D157" s="27"/>
      <c r="E157" s="43"/>
      <c r="F157" s="22"/>
      <c r="G157" s="50"/>
      <c r="H157" s="43">
        <f t="shared" si="28"/>
        <v>0</v>
      </c>
      <c r="I157" s="27"/>
      <c r="J157" s="43"/>
      <c r="K157" s="22"/>
      <c r="L157" s="377"/>
      <c r="M157" s="43">
        <f t="shared" si="29"/>
        <v>0</v>
      </c>
      <c r="N157" s="27"/>
      <c r="O157" s="43"/>
      <c r="P157" s="328"/>
      <c r="Q157" s="50"/>
      <c r="R157" s="43"/>
      <c r="S157" s="530"/>
    </row>
    <row r="158" spans="1:19" hidden="1" x14ac:dyDescent="0.25">
      <c r="A158" s="3" t="s">
        <v>120</v>
      </c>
      <c r="B158" s="213" t="s">
        <v>110</v>
      </c>
      <c r="C158" s="43">
        <f t="shared" si="27"/>
        <v>0</v>
      </c>
      <c r="D158" s="27"/>
      <c r="E158" s="43"/>
      <c r="F158" s="22"/>
      <c r="G158" s="50"/>
      <c r="H158" s="43">
        <f t="shared" si="28"/>
        <v>0</v>
      </c>
      <c r="I158" s="27"/>
      <c r="J158" s="43"/>
      <c r="K158" s="22"/>
      <c r="L158" s="377"/>
      <c r="M158" s="43">
        <f t="shared" si="29"/>
        <v>0</v>
      </c>
      <c r="N158" s="27"/>
      <c r="O158" s="43"/>
      <c r="P158" s="328"/>
      <c r="Q158" s="50"/>
      <c r="R158" s="43"/>
      <c r="S158" s="530"/>
    </row>
    <row r="159" spans="1:19" ht="23.25" hidden="1" customHeight="1" x14ac:dyDescent="0.25">
      <c r="A159" s="3" t="s">
        <v>121</v>
      </c>
      <c r="B159" s="213" t="s">
        <v>111</v>
      </c>
      <c r="C159" s="43">
        <f t="shared" si="27"/>
        <v>0</v>
      </c>
      <c r="D159" s="27"/>
      <c r="E159" s="43"/>
      <c r="F159" s="22"/>
      <c r="G159" s="50"/>
      <c r="H159" s="43">
        <f t="shared" si="28"/>
        <v>0</v>
      </c>
      <c r="I159" s="27"/>
      <c r="J159" s="43"/>
      <c r="K159" s="22"/>
      <c r="L159" s="377"/>
      <c r="M159" s="43">
        <f t="shared" si="29"/>
        <v>0</v>
      </c>
      <c r="N159" s="27"/>
      <c r="O159" s="43"/>
      <c r="P159" s="328"/>
      <c r="Q159" s="50"/>
      <c r="R159" s="43"/>
      <c r="S159" s="530"/>
    </row>
    <row r="160" spans="1:19" ht="23.25" customHeight="1" x14ac:dyDescent="0.25">
      <c r="A160" s="3">
        <v>6</v>
      </c>
      <c r="B160" s="213" t="s">
        <v>369</v>
      </c>
      <c r="C160" s="43">
        <v>1262.7</v>
      </c>
      <c r="D160" s="27">
        <v>1262.7</v>
      </c>
      <c r="E160" s="43">
        <v>0</v>
      </c>
      <c r="F160" s="22">
        <v>0</v>
      </c>
      <c r="G160" s="50">
        <v>0</v>
      </c>
      <c r="H160" s="43">
        <v>1262.7</v>
      </c>
      <c r="I160" s="27">
        <v>1262.7</v>
      </c>
      <c r="J160" s="43">
        <v>0</v>
      </c>
      <c r="K160" s="22">
        <v>0</v>
      </c>
      <c r="L160" s="377">
        <v>0</v>
      </c>
      <c r="M160" s="43">
        <v>1262.5999999999999</v>
      </c>
      <c r="N160" s="27">
        <v>1262.5999999999999</v>
      </c>
      <c r="O160" s="43">
        <v>0</v>
      </c>
      <c r="P160" s="328">
        <v>0</v>
      </c>
      <c r="Q160" s="50">
        <v>0</v>
      </c>
      <c r="R160" s="43"/>
      <c r="S160" s="530"/>
    </row>
    <row r="161" spans="1:19" ht="24" hidden="1" x14ac:dyDescent="0.25">
      <c r="A161" s="4" t="s">
        <v>40</v>
      </c>
      <c r="B161" s="213" t="s">
        <v>112</v>
      </c>
      <c r="C161" s="43">
        <f t="shared" si="27"/>
        <v>0</v>
      </c>
      <c r="D161" s="26"/>
      <c r="E161" s="43"/>
      <c r="F161" s="22"/>
      <c r="G161" s="50"/>
      <c r="H161" s="43">
        <f t="shared" si="28"/>
        <v>0</v>
      </c>
      <c r="I161" s="26"/>
      <c r="J161" s="43"/>
      <c r="K161" s="22"/>
      <c r="L161" s="377"/>
      <c r="M161" s="43">
        <f t="shared" si="29"/>
        <v>0</v>
      </c>
      <c r="N161" s="26"/>
      <c r="O161" s="43"/>
      <c r="P161" s="328"/>
      <c r="Q161" s="50"/>
      <c r="R161" s="43"/>
      <c r="S161" s="530"/>
    </row>
    <row r="162" spans="1:19" ht="24" hidden="1" x14ac:dyDescent="0.25">
      <c r="A162" s="41" t="s">
        <v>35</v>
      </c>
      <c r="B162" s="213" t="s">
        <v>113</v>
      </c>
      <c r="C162" s="43">
        <f t="shared" si="27"/>
        <v>0</v>
      </c>
      <c r="D162" s="26"/>
      <c r="E162" s="43"/>
      <c r="F162" s="22"/>
      <c r="G162" s="50"/>
      <c r="H162" s="43">
        <f t="shared" si="28"/>
        <v>0</v>
      </c>
      <c r="I162" s="26"/>
      <c r="J162" s="43"/>
      <c r="K162" s="22"/>
      <c r="L162" s="377"/>
      <c r="M162" s="43">
        <f t="shared" si="29"/>
        <v>0</v>
      </c>
      <c r="N162" s="26"/>
      <c r="O162" s="43"/>
      <c r="P162" s="328"/>
      <c r="Q162" s="50"/>
      <c r="R162" s="43"/>
      <c r="S162" s="530"/>
    </row>
    <row r="163" spans="1:19" ht="36" hidden="1" x14ac:dyDescent="0.25">
      <c r="A163" s="41" t="s">
        <v>41</v>
      </c>
      <c r="B163" s="213" t="s">
        <v>114</v>
      </c>
      <c r="C163" s="43">
        <f t="shared" si="27"/>
        <v>0</v>
      </c>
      <c r="D163" s="26"/>
      <c r="E163" s="43"/>
      <c r="F163" s="22"/>
      <c r="G163" s="50"/>
      <c r="H163" s="43">
        <f t="shared" si="28"/>
        <v>0</v>
      </c>
      <c r="I163" s="26"/>
      <c r="J163" s="43"/>
      <c r="K163" s="22"/>
      <c r="L163" s="377"/>
      <c r="M163" s="43">
        <f t="shared" si="29"/>
        <v>0</v>
      </c>
      <c r="N163" s="26"/>
      <c r="O163" s="43"/>
      <c r="P163" s="328"/>
      <c r="Q163" s="50"/>
      <c r="R163" s="43"/>
      <c r="S163" s="530"/>
    </row>
    <row r="164" spans="1:19" ht="24" hidden="1" x14ac:dyDescent="0.25">
      <c r="A164" s="42" t="s">
        <v>42</v>
      </c>
      <c r="B164" s="213" t="s">
        <v>334</v>
      </c>
      <c r="C164" s="43">
        <f t="shared" si="27"/>
        <v>0</v>
      </c>
      <c r="D164" s="26"/>
      <c r="E164" s="43"/>
      <c r="F164" s="22"/>
      <c r="G164" s="50"/>
      <c r="H164" s="43">
        <f t="shared" si="28"/>
        <v>0</v>
      </c>
      <c r="I164" s="26"/>
      <c r="J164" s="43"/>
      <c r="K164" s="22"/>
      <c r="L164" s="377"/>
      <c r="M164" s="43">
        <f t="shared" si="29"/>
        <v>0</v>
      </c>
      <c r="N164" s="26"/>
      <c r="O164" s="43"/>
      <c r="P164" s="328"/>
      <c r="Q164" s="50"/>
      <c r="R164" s="43"/>
      <c r="S164" s="530"/>
    </row>
    <row r="165" spans="1:19" ht="36.75" customHeight="1" x14ac:dyDescent="0.25">
      <c r="A165" s="3">
        <v>5</v>
      </c>
      <c r="B165" s="213" t="s">
        <v>374</v>
      </c>
      <c r="C165" s="43">
        <v>868.4</v>
      </c>
      <c r="D165" s="26">
        <v>868.4</v>
      </c>
      <c r="E165" s="43">
        <v>0</v>
      </c>
      <c r="F165" s="22">
        <v>0</v>
      </c>
      <c r="G165" s="50">
        <v>0</v>
      </c>
      <c r="H165" s="43">
        <v>868.4</v>
      </c>
      <c r="I165" s="26">
        <v>868.4</v>
      </c>
      <c r="J165" s="43">
        <v>0</v>
      </c>
      <c r="K165" s="22">
        <v>0</v>
      </c>
      <c r="L165" s="377">
        <v>0</v>
      </c>
      <c r="M165" s="43">
        <v>868.3</v>
      </c>
      <c r="N165" s="26">
        <v>868.3</v>
      </c>
      <c r="O165" s="43">
        <v>0</v>
      </c>
      <c r="P165" s="328">
        <v>0</v>
      </c>
      <c r="Q165" s="50">
        <v>0</v>
      </c>
      <c r="R165" s="43"/>
      <c r="S165" s="530"/>
    </row>
    <row r="166" spans="1:19" ht="24" x14ac:dyDescent="0.25">
      <c r="A166" s="3">
        <v>6</v>
      </c>
      <c r="B166" s="213" t="s">
        <v>122</v>
      </c>
      <c r="C166" s="163">
        <v>53.7</v>
      </c>
      <c r="D166" s="28">
        <v>53.7</v>
      </c>
      <c r="E166" s="22">
        <v>0</v>
      </c>
      <c r="F166" s="22">
        <v>0</v>
      </c>
      <c r="G166" s="50">
        <v>0</v>
      </c>
      <c r="H166" s="43">
        <v>53.7</v>
      </c>
      <c r="I166" s="28">
        <v>53.7</v>
      </c>
      <c r="J166" s="22">
        <v>0</v>
      </c>
      <c r="K166" s="22">
        <v>0</v>
      </c>
      <c r="L166" s="377">
        <v>0</v>
      </c>
      <c r="M166" s="43">
        <f t="shared" si="29"/>
        <v>53.8</v>
      </c>
      <c r="N166" s="28">
        <v>53.8</v>
      </c>
      <c r="O166" s="22">
        <v>0</v>
      </c>
      <c r="P166" s="328">
        <v>0</v>
      </c>
      <c r="Q166" s="50">
        <v>0</v>
      </c>
      <c r="R166" s="43"/>
      <c r="S166" s="530"/>
    </row>
    <row r="167" spans="1:19" ht="24" x14ac:dyDescent="0.25">
      <c r="A167" s="3">
        <v>7</v>
      </c>
      <c r="B167" s="213" t="s">
        <v>375</v>
      </c>
      <c r="C167" s="163">
        <f t="shared" si="27"/>
        <v>36</v>
      </c>
      <c r="D167" s="28">
        <v>36</v>
      </c>
      <c r="E167" s="22">
        <v>0</v>
      </c>
      <c r="F167" s="22">
        <v>0</v>
      </c>
      <c r="G167" s="50">
        <v>0</v>
      </c>
      <c r="H167" s="43">
        <f t="shared" si="28"/>
        <v>36</v>
      </c>
      <c r="I167" s="28">
        <v>36</v>
      </c>
      <c r="J167" s="22">
        <v>0</v>
      </c>
      <c r="K167" s="22">
        <v>0</v>
      </c>
      <c r="L167" s="377">
        <v>0</v>
      </c>
      <c r="M167" s="43">
        <f t="shared" si="29"/>
        <v>36</v>
      </c>
      <c r="N167" s="28">
        <v>36</v>
      </c>
      <c r="O167" s="22">
        <v>0</v>
      </c>
      <c r="P167" s="328">
        <v>0</v>
      </c>
      <c r="Q167" s="50">
        <v>0</v>
      </c>
      <c r="R167" s="43"/>
      <c r="S167" s="530"/>
    </row>
    <row r="168" spans="1:19" ht="36" x14ac:dyDescent="0.25">
      <c r="A168" s="3">
        <v>8</v>
      </c>
      <c r="B168" s="213" t="s">
        <v>408</v>
      </c>
      <c r="C168" s="53">
        <v>42008.2</v>
      </c>
      <c r="D168" s="28">
        <v>42008.2</v>
      </c>
      <c r="E168" s="22">
        <v>0</v>
      </c>
      <c r="F168" s="22">
        <v>0</v>
      </c>
      <c r="G168" s="50">
        <v>0</v>
      </c>
      <c r="H168" s="43">
        <v>42008.2</v>
      </c>
      <c r="I168" s="28">
        <v>42008.2</v>
      </c>
      <c r="J168" s="22">
        <v>0</v>
      </c>
      <c r="K168" s="22">
        <v>0</v>
      </c>
      <c r="L168" s="377">
        <v>0</v>
      </c>
      <c r="M168" s="43">
        <v>42008.2</v>
      </c>
      <c r="N168" s="28">
        <v>42008.2</v>
      </c>
      <c r="O168" s="22">
        <v>0</v>
      </c>
      <c r="P168" s="328">
        <v>0</v>
      </c>
      <c r="Q168" s="50">
        <v>0</v>
      </c>
      <c r="R168" s="43"/>
      <c r="S168" s="530"/>
    </row>
    <row r="169" spans="1:19" ht="73.5" customHeight="1" x14ac:dyDescent="0.25">
      <c r="A169" s="44"/>
      <c r="B169" s="214" t="s">
        <v>196</v>
      </c>
      <c r="C169" s="357">
        <f t="shared" si="27"/>
        <v>0</v>
      </c>
      <c r="D169" s="20">
        <f>D170+D175+D178+D179+D180+D181+D182</f>
        <v>0</v>
      </c>
      <c r="E169" s="20">
        <f>E170+E175+E178+E179+E180+E181+E182</f>
        <v>0</v>
      </c>
      <c r="F169" s="20">
        <f>F170+F175+F178+F179+F180+F181+F182</f>
        <v>0</v>
      </c>
      <c r="G169" s="20">
        <f>G170+G175+G178+G179+G180+G181+G182</f>
        <v>0</v>
      </c>
      <c r="H169" s="169">
        <f>I169+J169+K169</f>
        <v>0</v>
      </c>
      <c r="I169" s="20">
        <f>I170+I175+I178+I179+I180+I181+I182</f>
        <v>0</v>
      </c>
      <c r="J169" s="20">
        <f t="shared" ref="J169:Q169" si="30">J170+J175+J178+J179+J180+J181+J182</f>
        <v>0</v>
      </c>
      <c r="K169" s="20">
        <f t="shared" si="30"/>
        <v>0</v>
      </c>
      <c r="L169" s="20">
        <f t="shared" si="30"/>
        <v>0</v>
      </c>
      <c r="M169" s="169">
        <f>N169+O169+P169</f>
        <v>0</v>
      </c>
      <c r="N169" s="20">
        <f t="shared" si="30"/>
        <v>0</v>
      </c>
      <c r="O169" s="20">
        <f t="shared" si="30"/>
        <v>0</v>
      </c>
      <c r="P169" s="20">
        <f t="shared" si="30"/>
        <v>0</v>
      </c>
      <c r="Q169" s="20">
        <f t="shared" si="30"/>
        <v>0</v>
      </c>
      <c r="R169" s="57" t="e">
        <f>M169/C169*100</f>
        <v>#DIV/0!</v>
      </c>
      <c r="S169" s="530"/>
    </row>
    <row r="170" spans="1:19" ht="0.75" customHeight="1" x14ac:dyDescent="0.25">
      <c r="A170" s="44">
        <v>1</v>
      </c>
      <c r="B170" s="739" t="s">
        <v>370</v>
      </c>
      <c r="C170" s="740"/>
      <c r="D170" s="22"/>
      <c r="E170" s="22"/>
      <c r="F170" s="22"/>
      <c r="G170" s="50"/>
      <c r="H170" s="43"/>
      <c r="I170" s="22">
        <v>0</v>
      </c>
      <c r="J170" s="22"/>
      <c r="K170" s="22"/>
      <c r="L170" s="327"/>
      <c r="M170" s="22"/>
      <c r="N170" s="22">
        <v>0</v>
      </c>
      <c r="O170" s="22"/>
      <c r="P170" s="328"/>
      <c r="Q170" s="50"/>
      <c r="R170" s="599"/>
      <c r="S170" s="530"/>
    </row>
    <row r="171" spans="1:19" ht="19.5" hidden="1" customHeight="1" x14ac:dyDescent="0.25">
      <c r="A171" s="3" t="s">
        <v>26</v>
      </c>
      <c r="B171" s="213" t="s">
        <v>124</v>
      </c>
      <c r="C171" s="43">
        <f t="shared" si="27"/>
        <v>0</v>
      </c>
      <c r="D171" s="26">
        <v>0</v>
      </c>
      <c r="E171" s="22"/>
      <c r="F171" s="22"/>
      <c r="G171" s="50"/>
      <c r="H171" s="43">
        <f t="shared" ref="H171:H182" si="31">I171+J171+K171</f>
        <v>0</v>
      </c>
      <c r="I171" s="26">
        <v>0</v>
      </c>
      <c r="J171" s="22"/>
      <c r="K171" s="22"/>
      <c r="L171" s="327"/>
      <c r="M171" s="43">
        <f t="shared" ref="M171:M182" si="32">N171+O171+P171</f>
        <v>0</v>
      </c>
      <c r="N171" s="26">
        <v>0</v>
      </c>
      <c r="O171" s="22"/>
      <c r="P171" s="328"/>
      <c r="Q171" s="50"/>
      <c r="R171" s="43"/>
      <c r="S171" s="530"/>
    </row>
    <row r="172" spans="1:19" hidden="1" x14ac:dyDescent="0.25">
      <c r="A172" s="3" t="s">
        <v>27</v>
      </c>
      <c r="B172" s="213" t="s">
        <v>125</v>
      </c>
      <c r="C172" s="43">
        <f t="shared" si="27"/>
        <v>0</v>
      </c>
      <c r="D172" s="26">
        <v>0</v>
      </c>
      <c r="E172" s="22"/>
      <c r="F172" s="22"/>
      <c r="G172" s="50"/>
      <c r="H172" s="43">
        <f t="shared" si="31"/>
        <v>0</v>
      </c>
      <c r="I172" s="26">
        <v>0</v>
      </c>
      <c r="J172" s="22"/>
      <c r="K172" s="22"/>
      <c r="L172" s="327"/>
      <c r="M172" s="43">
        <f t="shared" si="32"/>
        <v>0</v>
      </c>
      <c r="N172" s="26">
        <v>0</v>
      </c>
      <c r="O172" s="22"/>
      <c r="P172" s="328"/>
      <c r="Q172" s="50"/>
      <c r="R172" s="43"/>
      <c r="S172" s="530"/>
    </row>
    <row r="173" spans="1:19" hidden="1" x14ac:dyDescent="0.25">
      <c r="A173" s="3" t="s">
        <v>28</v>
      </c>
      <c r="B173" s="213" t="s">
        <v>126</v>
      </c>
      <c r="C173" s="43">
        <f t="shared" si="27"/>
        <v>0</v>
      </c>
      <c r="D173" s="26">
        <v>0</v>
      </c>
      <c r="E173" s="22"/>
      <c r="F173" s="22"/>
      <c r="G173" s="50"/>
      <c r="H173" s="43">
        <f t="shared" si="31"/>
        <v>0</v>
      </c>
      <c r="I173" s="26">
        <v>0</v>
      </c>
      <c r="J173" s="22"/>
      <c r="K173" s="22"/>
      <c r="L173" s="327"/>
      <c r="M173" s="43">
        <f t="shared" si="32"/>
        <v>0</v>
      </c>
      <c r="N173" s="26">
        <v>0</v>
      </c>
      <c r="O173" s="22"/>
      <c r="P173" s="328"/>
      <c r="Q173" s="50"/>
      <c r="R173" s="43"/>
      <c r="S173" s="530"/>
    </row>
    <row r="174" spans="1:19" ht="24" hidden="1" x14ac:dyDescent="0.25">
      <c r="A174" s="3" t="s">
        <v>29</v>
      </c>
      <c r="B174" s="213" t="s">
        <v>127</v>
      </c>
      <c r="C174" s="43">
        <f t="shared" si="27"/>
        <v>0</v>
      </c>
      <c r="D174" s="26">
        <v>0</v>
      </c>
      <c r="E174" s="22"/>
      <c r="F174" s="22"/>
      <c r="G174" s="50"/>
      <c r="H174" s="43">
        <f t="shared" si="31"/>
        <v>0</v>
      </c>
      <c r="I174" s="26">
        <v>0</v>
      </c>
      <c r="J174" s="22"/>
      <c r="K174" s="22"/>
      <c r="L174" s="327"/>
      <c r="M174" s="43">
        <f t="shared" si="32"/>
        <v>0</v>
      </c>
      <c r="N174" s="26">
        <v>0</v>
      </c>
      <c r="O174" s="22"/>
      <c r="P174" s="328"/>
      <c r="Q174" s="50"/>
      <c r="R174" s="43"/>
      <c r="S174" s="530"/>
    </row>
    <row r="175" spans="1:19" ht="36" hidden="1" x14ac:dyDescent="0.25">
      <c r="A175" s="3">
        <v>2</v>
      </c>
      <c r="B175" s="213" t="s">
        <v>371</v>
      </c>
      <c r="C175" s="43">
        <f t="shared" si="27"/>
        <v>0</v>
      </c>
      <c r="D175" s="26">
        <v>0</v>
      </c>
      <c r="E175" s="22">
        <v>0</v>
      </c>
      <c r="F175" s="22">
        <v>0</v>
      </c>
      <c r="G175" s="50">
        <v>0</v>
      </c>
      <c r="H175" s="43">
        <f t="shared" si="31"/>
        <v>0</v>
      </c>
      <c r="I175" s="26">
        <v>0</v>
      </c>
      <c r="J175" s="22"/>
      <c r="K175" s="22"/>
      <c r="L175" s="327"/>
      <c r="M175" s="22">
        <f t="shared" si="32"/>
        <v>0</v>
      </c>
      <c r="N175" s="26">
        <v>0</v>
      </c>
      <c r="O175" s="22"/>
      <c r="P175" s="22"/>
      <c r="Q175" s="22"/>
      <c r="R175" s="43"/>
      <c r="S175" s="530"/>
    </row>
    <row r="176" spans="1:19" ht="18.75" hidden="1" customHeight="1" x14ac:dyDescent="0.25">
      <c r="A176" s="4" t="s">
        <v>34</v>
      </c>
      <c r="B176" s="213" t="s">
        <v>128</v>
      </c>
      <c r="C176" s="43">
        <f t="shared" si="27"/>
        <v>0</v>
      </c>
      <c r="D176" s="26">
        <v>0</v>
      </c>
      <c r="E176" s="22"/>
      <c r="F176" s="22"/>
      <c r="G176" s="50"/>
      <c r="H176" s="43">
        <f t="shared" si="31"/>
        <v>0</v>
      </c>
      <c r="I176" s="26">
        <v>0</v>
      </c>
      <c r="J176" s="22"/>
      <c r="K176" s="22"/>
      <c r="L176" s="327"/>
      <c r="M176" s="22">
        <f t="shared" si="32"/>
        <v>0</v>
      </c>
      <c r="N176" s="26">
        <v>0</v>
      </c>
      <c r="O176" s="22"/>
      <c r="P176" s="22"/>
      <c r="Q176" s="22"/>
      <c r="R176" s="43"/>
      <c r="S176" s="530"/>
    </row>
    <row r="177" spans="1:20" ht="30.75" hidden="1" customHeight="1" x14ac:dyDescent="0.25">
      <c r="A177" s="3" t="s">
        <v>115</v>
      </c>
      <c r="B177" s="213" t="s">
        <v>129</v>
      </c>
      <c r="C177" s="43">
        <f t="shared" si="27"/>
        <v>0</v>
      </c>
      <c r="D177" s="26">
        <v>0</v>
      </c>
      <c r="E177" s="22"/>
      <c r="F177" s="22"/>
      <c r="G177" s="50"/>
      <c r="H177" s="43">
        <f t="shared" si="31"/>
        <v>0</v>
      </c>
      <c r="I177" s="26">
        <v>0</v>
      </c>
      <c r="J177" s="22"/>
      <c r="K177" s="22"/>
      <c r="L177" s="327"/>
      <c r="M177" s="22">
        <f t="shared" si="32"/>
        <v>0</v>
      </c>
      <c r="N177" s="26">
        <v>0</v>
      </c>
      <c r="O177" s="22"/>
      <c r="P177" s="22"/>
      <c r="Q177" s="22"/>
      <c r="R177" s="43"/>
      <c r="S177" s="530"/>
    </row>
    <row r="178" spans="1:20" ht="36" hidden="1" customHeight="1" x14ac:dyDescent="0.25">
      <c r="A178" s="3">
        <v>3</v>
      </c>
      <c r="B178" s="213" t="s">
        <v>372</v>
      </c>
      <c r="C178" s="43">
        <f t="shared" si="27"/>
        <v>0</v>
      </c>
      <c r="D178" s="26">
        <v>0</v>
      </c>
      <c r="E178" s="22"/>
      <c r="F178" s="22"/>
      <c r="G178" s="50"/>
      <c r="H178" s="43">
        <f t="shared" si="31"/>
        <v>0</v>
      </c>
      <c r="I178" s="26">
        <v>0</v>
      </c>
      <c r="J178" s="22"/>
      <c r="K178" s="22"/>
      <c r="L178" s="327"/>
      <c r="M178" s="22">
        <f t="shared" si="32"/>
        <v>0</v>
      </c>
      <c r="N178" s="26">
        <v>0</v>
      </c>
      <c r="O178" s="22"/>
      <c r="P178" s="22"/>
      <c r="Q178" s="22"/>
      <c r="R178" s="43"/>
      <c r="S178" s="530"/>
    </row>
    <row r="179" spans="1:20" ht="30.75" hidden="1" customHeight="1" x14ac:dyDescent="0.25">
      <c r="A179" s="3">
        <v>4</v>
      </c>
      <c r="B179" s="213" t="s">
        <v>373</v>
      </c>
      <c r="C179" s="43">
        <f t="shared" si="27"/>
        <v>0</v>
      </c>
      <c r="D179" s="138">
        <v>0</v>
      </c>
      <c r="E179" s="138"/>
      <c r="F179" s="138"/>
      <c r="G179" s="139"/>
      <c r="H179" s="43">
        <f t="shared" si="31"/>
        <v>0</v>
      </c>
      <c r="I179" s="76">
        <v>0</v>
      </c>
      <c r="J179" s="138"/>
      <c r="K179" s="138"/>
      <c r="L179" s="378"/>
      <c r="M179" s="22">
        <f t="shared" si="32"/>
        <v>0</v>
      </c>
      <c r="N179" s="138">
        <v>0</v>
      </c>
      <c r="O179" s="138"/>
      <c r="P179" s="138"/>
      <c r="Q179" s="138"/>
      <c r="R179" s="137"/>
      <c r="S179" s="530"/>
    </row>
    <row r="180" spans="1:20" ht="30.75" hidden="1" customHeight="1" x14ac:dyDescent="0.25">
      <c r="A180" s="3">
        <v>5</v>
      </c>
      <c r="B180" s="213" t="s">
        <v>335</v>
      </c>
      <c r="C180" s="43">
        <f>D180</f>
        <v>0</v>
      </c>
      <c r="D180" s="138">
        <v>0</v>
      </c>
      <c r="E180" s="138"/>
      <c r="F180" s="138"/>
      <c r="G180" s="139"/>
      <c r="H180" s="43">
        <f>I180</f>
        <v>0</v>
      </c>
      <c r="I180" s="76">
        <v>0</v>
      </c>
      <c r="J180" s="138"/>
      <c r="K180" s="138"/>
      <c r="L180" s="378"/>
      <c r="M180" s="22">
        <f t="shared" si="32"/>
        <v>0</v>
      </c>
      <c r="N180" s="138">
        <v>0</v>
      </c>
      <c r="O180" s="138"/>
      <c r="P180" s="138"/>
      <c r="Q180" s="138"/>
      <c r="R180" s="137"/>
      <c r="S180" s="530"/>
    </row>
    <row r="181" spans="1:20" ht="30.75" hidden="1" customHeight="1" x14ac:dyDescent="0.25">
      <c r="A181" s="3">
        <v>6</v>
      </c>
      <c r="B181" s="213" t="s">
        <v>279</v>
      </c>
      <c r="C181" s="43">
        <f>D181</f>
        <v>0</v>
      </c>
      <c r="D181" s="138">
        <v>0</v>
      </c>
      <c r="E181" s="138"/>
      <c r="F181" s="138"/>
      <c r="G181" s="139"/>
      <c r="H181" s="43">
        <f>I181</f>
        <v>0</v>
      </c>
      <c r="I181" s="76">
        <v>0</v>
      </c>
      <c r="J181" s="138"/>
      <c r="K181" s="138"/>
      <c r="L181" s="277"/>
      <c r="M181" s="22">
        <f t="shared" si="32"/>
        <v>0</v>
      </c>
      <c r="N181" s="138">
        <v>0</v>
      </c>
      <c r="O181" s="138"/>
      <c r="P181" s="138"/>
      <c r="Q181" s="138"/>
      <c r="R181" s="137"/>
      <c r="S181" s="530"/>
    </row>
    <row r="182" spans="1:20" ht="53.25" hidden="1" customHeight="1" x14ac:dyDescent="0.25">
      <c r="A182" s="40">
        <v>7</v>
      </c>
      <c r="B182" s="213" t="s">
        <v>130</v>
      </c>
      <c r="C182" s="30">
        <f t="shared" si="27"/>
        <v>0</v>
      </c>
      <c r="D182" s="138">
        <v>0</v>
      </c>
      <c r="E182" s="138"/>
      <c r="F182" s="138"/>
      <c r="G182" s="139"/>
      <c r="H182" s="30">
        <f t="shared" si="31"/>
        <v>0</v>
      </c>
      <c r="I182" s="76">
        <v>0</v>
      </c>
      <c r="J182" s="138"/>
      <c r="K182" s="138"/>
      <c r="L182" s="378"/>
      <c r="M182" s="22">
        <f t="shared" si="32"/>
        <v>0</v>
      </c>
      <c r="N182" s="138">
        <v>0</v>
      </c>
      <c r="O182" s="138"/>
      <c r="P182" s="138"/>
      <c r="Q182" s="138"/>
      <c r="R182" s="137"/>
      <c r="S182" s="530"/>
    </row>
    <row r="183" spans="1:20" ht="48.75" customHeight="1" x14ac:dyDescent="0.25">
      <c r="A183" s="150"/>
      <c r="B183" s="259" t="s">
        <v>194</v>
      </c>
      <c r="C183" s="169">
        <f t="shared" si="27"/>
        <v>3153.5</v>
      </c>
      <c r="D183" s="207">
        <f>SUM(D184)</f>
        <v>3153.5</v>
      </c>
      <c r="E183" s="207">
        <f>SUM(E184)</f>
        <v>0</v>
      </c>
      <c r="F183" s="207">
        <f>SUM(F184)</f>
        <v>0</v>
      </c>
      <c r="G183" s="380">
        <f>SUM(G184)</f>
        <v>0</v>
      </c>
      <c r="H183" s="169">
        <f>I183+J183+K183</f>
        <v>3153.5</v>
      </c>
      <c r="I183" s="207">
        <f>SUM(I184)</f>
        <v>3153.5</v>
      </c>
      <c r="J183" s="207">
        <f>SUM(J184)</f>
        <v>0</v>
      </c>
      <c r="K183" s="207">
        <f>SUM(K184)</f>
        <v>0</v>
      </c>
      <c r="L183" s="381">
        <f>SUM(L184)</f>
        <v>0</v>
      </c>
      <c r="M183" s="169">
        <f>N183</f>
        <v>3153.4</v>
      </c>
      <c r="N183" s="382">
        <f>SUM(N184)</f>
        <v>3153.4</v>
      </c>
      <c r="O183" s="207">
        <f>SUM(O184)</f>
        <v>0</v>
      </c>
      <c r="P183" s="383">
        <f>SUM(P184)</f>
        <v>0</v>
      </c>
      <c r="Q183" s="380">
        <f>SUM(Q184)</f>
        <v>0</v>
      </c>
      <c r="R183" s="361">
        <f>M183/C183*100</f>
        <v>99.996828920247353</v>
      </c>
      <c r="S183" s="530"/>
    </row>
    <row r="184" spans="1:20" ht="27" customHeight="1" thickBot="1" x14ac:dyDescent="0.3">
      <c r="A184" s="170" t="s">
        <v>27</v>
      </c>
      <c r="B184" s="215" t="s">
        <v>409</v>
      </c>
      <c r="C184" s="362">
        <v>3153.5</v>
      </c>
      <c r="D184" s="208">
        <v>3153.5</v>
      </c>
      <c r="E184" s="208">
        <v>0</v>
      </c>
      <c r="F184" s="208">
        <v>0</v>
      </c>
      <c r="G184" s="384">
        <v>0</v>
      </c>
      <c r="H184" s="171">
        <v>3153.5</v>
      </c>
      <c r="I184" s="208">
        <v>3153.5</v>
      </c>
      <c r="J184" s="208">
        <v>0</v>
      </c>
      <c r="K184" s="208">
        <v>0</v>
      </c>
      <c r="L184" s="385">
        <v>0</v>
      </c>
      <c r="M184" s="171">
        <v>3153.4</v>
      </c>
      <c r="N184" s="208">
        <v>3153.4</v>
      </c>
      <c r="O184" s="208">
        <v>0</v>
      </c>
      <c r="P184" s="386">
        <v>0</v>
      </c>
      <c r="Q184" s="384">
        <v>0</v>
      </c>
      <c r="R184" s="387"/>
      <c r="S184" s="530"/>
    </row>
    <row r="185" spans="1:20" ht="22.9" customHeight="1" thickBot="1" x14ac:dyDescent="0.3">
      <c r="A185" s="172"/>
      <c r="B185" s="156" t="s">
        <v>102</v>
      </c>
      <c r="C185" s="264">
        <f t="shared" si="27"/>
        <v>47567.899999999994</v>
      </c>
      <c r="D185" s="265">
        <f>D169+D150+D184</f>
        <v>47567.899999999994</v>
      </c>
      <c r="E185" s="265">
        <f>E169+E150</f>
        <v>0</v>
      </c>
      <c r="F185" s="265">
        <f>F169+F150</f>
        <v>0</v>
      </c>
      <c r="G185" s="266"/>
      <c r="H185" s="264">
        <f>I185+J185</f>
        <v>47567.899999999994</v>
      </c>
      <c r="I185" s="265">
        <f>I150+I169+I183</f>
        <v>47567.899999999994</v>
      </c>
      <c r="J185" s="265">
        <f>J169+J150</f>
        <v>0</v>
      </c>
      <c r="K185" s="265">
        <f>K169+K150</f>
        <v>0</v>
      </c>
      <c r="L185" s="388"/>
      <c r="M185" s="264">
        <f>N185</f>
        <v>47567.6</v>
      </c>
      <c r="N185" s="265">
        <f>N183+N169+N150</f>
        <v>47567.6</v>
      </c>
      <c r="O185" s="265">
        <f>O169+O150</f>
        <v>0</v>
      </c>
      <c r="P185" s="266">
        <f>P169+P150</f>
        <v>0</v>
      </c>
      <c r="Q185" s="389"/>
      <c r="R185" s="390">
        <f>M185/C185*100</f>
        <v>99.999369322589402</v>
      </c>
      <c r="S185" s="530"/>
    </row>
    <row r="186" spans="1:20" ht="24" customHeight="1" x14ac:dyDescent="0.25">
      <c r="A186" s="1933" t="s">
        <v>347</v>
      </c>
      <c r="B186" s="1920"/>
      <c r="C186" s="1920"/>
      <c r="D186" s="1920"/>
      <c r="E186" s="1920"/>
      <c r="F186" s="1920"/>
      <c r="G186" s="1920"/>
      <c r="H186" s="1920"/>
      <c r="I186" s="1920"/>
      <c r="J186" s="1920"/>
      <c r="K186" s="1920"/>
      <c r="L186" s="1920"/>
      <c r="M186" s="1920"/>
      <c r="N186" s="1920"/>
      <c r="O186" s="1920"/>
      <c r="P186" s="1920"/>
      <c r="Q186" s="1920"/>
      <c r="R186" s="1934"/>
      <c r="S186" s="530"/>
      <c r="T186" t="s">
        <v>388</v>
      </c>
    </row>
    <row r="187" spans="1:20" ht="52.5" customHeight="1" x14ac:dyDescent="0.25">
      <c r="A187" s="65"/>
      <c r="B187" s="71" t="s">
        <v>144</v>
      </c>
      <c r="C187" s="228">
        <f t="shared" ref="C187:C200" si="33">D187+E187+F187</f>
        <v>25798.1</v>
      </c>
      <c r="D187" s="229">
        <f>SUM(D201:D202)</f>
        <v>25798.1</v>
      </c>
      <c r="E187" s="183">
        <f>SUM(E201:E202)</f>
        <v>0</v>
      </c>
      <c r="F187" s="183">
        <f>SUM(F201:F202)</f>
        <v>0</v>
      </c>
      <c r="G187" s="391">
        <f>SUM(G201:G202)</f>
        <v>0</v>
      </c>
      <c r="H187" s="228">
        <f>I187+J187+K187</f>
        <v>25798.1</v>
      </c>
      <c r="I187" s="229">
        <f>SUM(I201:I202)</f>
        <v>25798.1</v>
      </c>
      <c r="J187" s="183">
        <f>SUM(J201:J202)</f>
        <v>0</v>
      </c>
      <c r="K187" s="183">
        <f>SUM(K201:K202)</f>
        <v>0</v>
      </c>
      <c r="L187" s="391">
        <f>SUM(L201:L202)</f>
        <v>0</v>
      </c>
      <c r="M187" s="228">
        <f>N187+O187+P187</f>
        <v>25784.799999999999</v>
      </c>
      <c r="N187" s="229">
        <f>SUM(N201:N202)</f>
        <v>25784.799999999999</v>
      </c>
      <c r="O187" s="183">
        <f>SUM(O201:O202)</f>
        <v>0</v>
      </c>
      <c r="P187" s="65">
        <f>SUM(P201:P202)</f>
        <v>0</v>
      </c>
      <c r="Q187" s="184">
        <f>SUM(Q201:Q202)</f>
        <v>0</v>
      </c>
      <c r="R187" s="57">
        <f>M187/C187*100</f>
        <v>99.948445815777134</v>
      </c>
      <c r="S187" s="530"/>
    </row>
    <row r="188" spans="1:20" ht="26.25" hidden="1" customHeight="1" x14ac:dyDescent="0.25">
      <c r="A188" s="66" t="s">
        <v>26</v>
      </c>
      <c r="B188" s="45" t="s">
        <v>230</v>
      </c>
      <c r="C188" s="75">
        <f t="shared" si="33"/>
        <v>0</v>
      </c>
      <c r="D188" s="76">
        <v>0</v>
      </c>
      <c r="E188" s="77"/>
      <c r="F188" s="77"/>
      <c r="G188" s="392"/>
      <c r="H188" s="75">
        <f t="shared" ref="H188:H202" si="34">I188+J188+K188</f>
        <v>0</v>
      </c>
      <c r="I188" s="76">
        <v>0</v>
      </c>
      <c r="J188" s="77"/>
      <c r="K188" s="77"/>
      <c r="L188" s="392"/>
      <c r="M188" s="75">
        <f t="shared" ref="M188:M202" si="35">N188+O188+P188</f>
        <v>0</v>
      </c>
      <c r="N188" s="76">
        <v>0</v>
      </c>
      <c r="O188" s="77"/>
      <c r="P188" s="393"/>
      <c r="Q188" s="78"/>
      <c r="R188" s="72"/>
      <c r="S188" s="530"/>
    </row>
    <row r="189" spans="1:20" ht="25.5" hidden="1" customHeight="1" x14ac:dyDescent="0.25">
      <c r="A189" s="66" t="s">
        <v>26</v>
      </c>
      <c r="B189" s="45" t="s">
        <v>231</v>
      </c>
      <c r="C189" s="75">
        <f t="shared" si="33"/>
        <v>0</v>
      </c>
      <c r="D189" s="76">
        <v>0</v>
      </c>
      <c r="E189" s="77"/>
      <c r="F189" s="77"/>
      <c r="G189" s="392"/>
      <c r="H189" s="75">
        <f t="shared" si="34"/>
        <v>0</v>
      </c>
      <c r="I189" s="76">
        <v>0</v>
      </c>
      <c r="J189" s="77"/>
      <c r="K189" s="77"/>
      <c r="L189" s="392"/>
      <c r="M189" s="75">
        <f t="shared" si="35"/>
        <v>0</v>
      </c>
      <c r="N189" s="76">
        <v>0</v>
      </c>
      <c r="O189" s="77"/>
      <c r="P189" s="393"/>
      <c r="Q189" s="78"/>
      <c r="R189" s="72"/>
      <c r="S189" s="530"/>
    </row>
    <row r="190" spans="1:20" ht="25.5" hidden="1" customHeight="1" x14ac:dyDescent="0.25">
      <c r="A190" s="66" t="s">
        <v>27</v>
      </c>
      <c r="B190" s="45" t="s">
        <v>145</v>
      </c>
      <c r="C190" s="75">
        <f t="shared" si="33"/>
        <v>0</v>
      </c>
      <c r="D190" s="76">
        <v>0</v>
      </c>
      <c r="E190" s="77"/>
      <c r="F190" s="77"/>
      <c r="G190" s="392"/>
      <c r="H190" s="75">
        <f t="shared" si="34"/>
        <v>0</v>
      </c>
      <c r="I190" s="76">
        <v>0</v>
      </c>
      <c r="J190" s="77"/>
      <c r="K190" s="77"/>
      <c r="L190" s="392"/>
      <c r="M190" s="75">
        <f t="shared" si="35"/>
        <v>0</v>
      </c>
      <c r="N190" s="76">
        <v>0</v>
      </c>
      <c r="O190" s="77"/>
      <c r="P190" s="393"/>
      <c r="Q190" s="78"/>
      <c r="R190" s="72"/>
      <c r="S190" s="530"/>
    </row>
    <row r="191" spans="1:20" ht="28.5" hidden="1" customHeight="1" x14ac:dyDescent="0.25">
      <c r="A191" s="66" t="s">
        <v>27</v>
      </c>
      <c r="B191" s="45" t="s">
        <v>232</v>
      </c>
      <c r="C191" s="75">
        <f t="shared" si="33"/>
        <v>0</v>
      </c>
      <c r="D191" s="76">
        <v>0</v>
      </c>
      <c r="E191" s="77"/>
      <c r="F191" s="77"/>
      <c r="G191" s="392"/>
      <c r="H191" s="75">
        <f t="shared" si="34"/>
        <v>0</v>
      </c>
      <c r="I191" s="76">
        <v>0</v>
      </c>
      <c r="J191" s="77"/>
      <c r="K191" s="77"/>
      <c r="L191" s="392"/>
      <c r="M191" s="75">
        <f t="shared" si="35"/>
        <v>0</v>
      </c>
      <c r="N191" s="76">
        <v>0</v>
      </c>
      <c r="O191" s="77"/>
      <c r="P191" s="393"/>
      <c r="Q191" s="78"/>
      <c r="R191" s="72"/>
      <c r="S191" s="530"/>
    </row>
    <row r="192" spans="1:20" ht="24" hidden="1" customHeight="1" x14ac:dyDescent="0.25">
      <c r="A192" s="394">
        <v>2</v>
      </c>
      <c r="B192" s="45" t="s">
        <v>233</v>
      </c>
      <c r="C192" s="75">
        <f t="shared" si="33"/>
        <v>0</v>
      </c>
      <c r="D192" s="76">
        <v>0</v>
      </c>
      <c r="E192" s="77"/>
      <c r="F192" s="77"/>
      <c r="G192" s="392"/>
      <c r="H192" s="75">
        <f t="shared" si="34"/>
        <v>0</v>
      </c>
      <c r="I192" s="76">
        <v>0</v>
      </c>
      <c r="J192" s="77"/>
      <c r="K192" s="77"/>
      <c r="L192" s="392"/>
      <c r="M192" s="75">
        <f t="shared" si="35"/>
        <v>0</v>
      </c>
      <c r="N192" s="76">
        <v>0</v>
      </c>
      <c r="O192" s="77"/>
      <c r="P192" s="393"/>
      <c r="Q192" s="78"/>
      <c r="R192" s="72"/>
      <c r="S192" s="530"/>
    </row>
    <row r="193" spans="1:19" ht="27.75" hidden="1" customHeight="1" x14ac:dyDescent="0.25">
      <c r="A193" s="395" t="s">
        <v>34</v>
      </c>
      <c r="B193" s="45" t="s">
        <v>234</v>
      </c>
      <c r="C193" s="75">
        <f t="shared" si="33"/>
        <v>0</v>
      </c>
      <c r="D193" s="76">
        <v>0</v>
      </c>
      <c r="E193" s="77"/>
      <c r="F193" s="77"/>
      <c r="G193" s="392"/>
      <c r="H193" s="75">
        <f t="shared" si="34"/>
        <v>0</v>
      </c>
      <c r="I193" s="76">
        <v>0</v>
      </c>
      <c r="J193" s="77"/>
      <c r="K193" s="77"/>
      <c r="L193" s="392"/>
      <c r="M193" s="75">
        <f t="shared" si="35"/>
        <v>0</v>
      </c>
      <c r="N193" s="76">
        <v>0</v>
      </c>
      <c r="O193" s="77"/>
      <c r="P193" s="393"/>
      <c r="Q193" s="78"/>
      <c r="R193" s="72"/>
      <c r="S193" s="530"/>
    </row>
    <row r="194" spans="1:19" ht="22.5" hidden="1" customHeight="1" x14ac:dyDescent="0.25">
      <c r="A194" s="395" t="s">
        <v>34</v>
      </c>
      <c r="B194" s="45" t="s">
        <v>235</v>
      </c>
      <c r="C194" s="75">
        <f t="shared" si="33"/>
        <v>0</v>
      </c>
      <c r="D194" s="76">
        <v>0</v>
      </c>
      <c r="E194" s="77"/>
      <c r="F194" s="77"/>
      <c r="G194" s="392"/>
      <c r="H194" s="75">
        <f t="shared" si="34"/>
        <v>0</v>
      </c>
      <c r="I194" s="76">
        <v>0</v>
      </c>
      <c r="J194" s="77"/>
      <c r="K194" s="77"/>
      <c r="L194" s="392"/>
      <c r="M194" s="75">
        <f t="shared" si="35"/>
        <v>0</v>
      </c>
      <c r="N194" s="76">
        <v>0</v>
      </c>
      <c r="O194" s="77"/>
      <c r="P194" s="393"/>
      <c r="Q194" s="78"/>
      <c r="R194" s="72"/>
      <c r="S194" s="530"/>
    </row>
    <row r="195" spans="1:19" ht="26.25" hidden="1" customHeight="1" x14ac:dyDescent="0.25">
      <c r="A195" s="67" t="s">
        <v>40</v>
      </c>
      <c r="B195" s="45" t="s">
        <v>146</v>
      </c>
      <c r="C195" s="75">
        <f t="shared" si="33"/>
        <v>0</v>
      </c>
      <c r="D195" s="76">
        <v>0</v>
      </c>
      <c r="E195" s="76"/>
      <c r="F195" s="76"/>
      <c r="G195" s="234"/>
      <c r="H195" s="75">
        <f t="shared" si="34"/>
        <v>0</v>
      </c>
      <c r="I195" s="76">
        <v>0</v>
      </c>
      <c r="J195" s="76"/>
      <c r="K195" s="76"/>
      <c r="L195" s="234"/>
      <c r="M195" s="75">
        <f t="shared" si="35"/>
        <v>0</v>
      </c>
      <c r="N195" s="76">
        <v>0</v>
      </c>
      <c r="O195" s="231"/>
      <c r="P195" s="396"/>
      <c r="Q195" s="232"/>
      <c r="R195" s="233"/>
      <c r="S195" s="530"/>
    </row>
    <row r="196" spans="1:19" ht="32.25" hidden="1" customHeight="1" x14ac:dyDescent="0.25">
      <c r="A196" s="67" t="s">
        <v>40</v>
      </c>
      <c r="B196" s="45" t="s">
        <v>236</v>
      </c>
      <c r="C196" s="75">
        <f t="shared" si="33"/>
        <v>0</v>
      </c>
      <c r="D196" s="76">
        <v>0</v>
      </c>
      <c r="E196" s="76"/>
      <c r="F196" s="76"/>
      <c r="G196" s="234"/>
      <c r="H196" s="75">
        <f t="shared" si="34"/>
        <v>0</v>
      </c>
      <c r="I196" s="76">
        <v>0</v>
      </c>
      <c r="J196" s="76"/>
      <c r="K196" s="76"/>
      <c r="L196" s="234"/>
      <c r="M196" s="75">
        <f t="shared" si="35"/>
        <v>0</v>
      </c>
      <c r="N196" s="76">
        <v>0</v>
      </c>
      <c r="O196" s="231"/>
      <c r="P196" s="396"/>
      <c r="Q196" s="232"/>
      <c r="R196" s="233"/>
      <c r="S196" s="530"/>
    </row>
    <row r="197" spans="1:19" ht="28.5" hidden="1" customHeight="1" x14ac:dyDescent="0.25">
      <c r="A197" s="70" t="s">
        <v>35</v>
      </c>
      <c r="B197" s="45" t="s">
        <v>147</v>
      </c>
      <c r="C197" s="75">
        <f t="shared" si="33"/>
        <v>0</v>
      </c>
      <c r="D197" s="76">
        <v>0</v>
      </c>
      <c r="E197" s="76"/>
      <c r="F197" s="76"/>
      <c r="G197" s="234"/>
      <c r="H197" s="75">
        <f t="shared" si="34"/>
        <v>0</v>
      </c>
      <c r="I197" s="76">
        <v>0</v>
      </c>
      <c r="J197" s="76"/>
      <c r="K197" s="76"/>
      <c r="L197" s="234"/>
      <c r="M197" s="75">
        <f t="shared" si="35"/>
        <v>0</v>
      </c>
      <c r="N197" s="76">
        <v>0</v>
      </c>
      <c r="O197" s="231"/>
      <c r="P197" s="396"/>
      <c r="Q197" s="232"/>
      <c r="R197" s="233"/>
      <c r="S197" s="530"/>
    </row>
    <row r="198" spans="1:19" ht="30" hidden="1" customHeight="1" x14ac:dyDescent="0.25">
      <c r="A198" s="70" t="s">
        <v>35</v>
      </c>
      <c r="B198" s="45" t="s">
        <v>237</v>
      </c>
      <c r="C198" s="75">
        <f t="shared" si="33"/>
        <v>0</v>
      </c>
      <c r="D198" s="76">
        <v>0</v>
      </c>
      <c r="E198" s="76"/>
      <c r="F198" s="76"/>
      <c r="G198" s="234"/>
      <c r="H198" s="75">
        <f t="shared" si="34"/>
        <v>0</v>
      </c>
      <c r="I198" s="76">
        <v>0</v>
      </c>
      <c r="J198" s="76"/>
      <c r="K198" s="76"/>
      <c r="L198" s="234"/>
      <c r="M198" s="75">
        <f t="shared" si="35"/>
        <v>0</v>
      </c>
      <c r="N198" s="76">
        <v>0</v>
      </c>
      <c r="O198" s="231"/>
      <c r="P198" s="396"/>
      <c r="Q198" s="232"/>
      <c r="R198" s="233"/>
      <c r="S198" s="530"/>
    </row>
    <row r="199" spans="1:19" ht="29.25" hidden="1" customHeight="1" x14ac:dyDescent="0.25">
      <c r="A199" s="69" t="s">
        <v>50</v>
      </c>
      <c r="B199" s="45" t="s">
        <v>148</v>
      </c>
      <c r="C199" s="75">
        <f t="shared" si="33"/>
        <v>0</v>
      </c>
      <c r="D199" s="76">
        <v>0</v>
      </c>
      <c r="E199" s="76"/>
      <c r="F199" s="76"/>
      <c r="G199" s="234"/>
      <c r="H199" s="75">
        <f t="shared" si="34"/>
        <v>0</v>
      </c>
      <c r="I199" s="76">
        <v>0</v>
      </c>
      <c r="J199" s="76"/>
      <c r="K199" s="76"/>
      <c r="L199" s="234"/>
      <c r="M199" s="75">
        <f t="shared" si="35"/>
        <v>0</v>
      </c>
      <c r="N199" s="76">
        <v>0</v>
      </c>
      <c r="O199" s="231"/>
      <c r="P199" s="396"/>
      <c r="Q199" s="232"/>
      <c r="R199" s="233"/>
      <c r="S199" s="530"/>
    </row>
    <row r="200" spans="1:19" ht="27.75" hidden="1" customHeight="1" x14ac:dyDescent="0.25">
      <c r="A200" s="69" t="s">
        <v>50</v>
      </c>
      <c r="B200" s="45" t="s">
        <v>238</v>
      </c>
      <c r="C200" s="75">
        <f t="shared" si="33"/>
        <v>0</v>
      </c>
      <c r="D200" s="76">
        <v>0</v>
      </c>
      <c r="E200" s="76"/>
      <c r="F200" s="76"/>
      <c r="G200" s="234"/>
      <c r="H200" s="75">
        <f t="shared" si="34"/>
        <v>0</v>
      </c>
      <c r="I200" s="76">
        <v>0</v>
      </c>
      <c r="J200" s="76"/>
      <c r="K200" s="76"/>
      <c r="L200" s="234"/>
      <c r="M200" s="75">
        <f t="shared" si="35"/>
        <v>0</v>
      </c>
      <c r="N200" s="76">
        <v>0</v>
      </c>
      <c r="O200" s="231"/>
      <c r="P200" s="396"/>
      <c r="Q200" s="232"/>
      <c r="R200" s="233"/>
      <c r="S200" s="530"/>
    </row>
    <row r="201" spans="1:19" ht="37.5" customHeight="1" x14ac:dyDescent="0.25">
      <c r="A201" s="69" t="s">
        <v>167</v>
      </c>
      <c r="B201" s="45" t="s">
        <v>336</v>
      </c>
      <c r="C201" s="151">
        <f>D201</f>
        <v>23777.8</v>
      </c>
      <c r="D201" s="76">
        <v>23777.8</v>
      </c>
      <c r="E201" s="76">
        <v>0</v>
      </c>
      <c r="F201" s="76">
        <v>0</v>
      </c>
      <c r="G201" s="397">
        <v>0</v>
      </c>
      <c r="H201" s="398">
        <f t="shared" si="34"/>
        <v>23777.8</v>
      </c>
      <c r="I201" s="76">
        <v>23777.8</v>
      </c>
      <c r="J201" s="153">
        <v>0</v>
      </c>
      <c r="K201" s="153">
        <v>0</v>
      </c>
      <c r="L201" s="397">
        <v>0</v>
      </c>
      <c r="M201" s="398">
        <f>N201+O201+P201</f>
        <v>23769.8</v>
      </c>
      <c r="N201" s="76">
        <v>23769.8</v>
      </c>
      <c r="O201" s="399">
        <v>0</v>
      </c>
      <c r="P201" s="400">
        <v>0</v>
      </c>
      <c r="Q201" s="232">
        <v>0</v>
      </c>
      <c r="R201" s="233"/>
      <c r="S201" s="530"/>
    </row>
    <row r="202" spans="1:19" ht="27.75" customHeight="1" x14ac:dyDescent="0.25">
      <c r="A202" s="68" t="s">
        <v>394</v>
      </c>
      <c r="B202" s="45" t="s">
        <v>395</v>
      </c>
      <c r="C202" s="151">
        <f>D202</f>
        <v>2020.3</v>
      </c>
      <c r="D202" s="76">
        <v>2020.3</v>
      </c>
      <c r="E202" s="76">
        <v>0</v>
      </c>
      <c r="F202" s="76">
        <v>0</v>
      </c>
      <c r="G202" s="234">
        <v>0</v>
      </c>
      <c r="H202" s="75">
        <f t="shared" si="34"/>
        <v>2020.3</v>
      </c>
      <c r="I202" s="76">
        <v>2020.3</v>
      </c>
      <c r="J202" s="234">
        <v>0</v>
      </c>
      <c r="K202" s="76">
        <v>0</v>
      </c>
      <c r="L202" s="234">
        <v>0</v>
      </c>
      <c r="M202" s="75">
        <f t="shared" si="35"/>
        <v>2015</v>
      </c>
      <c r="N202" s="76">
        <v>2015</v>
      </c>
      <c r="O202" s="235">
        <v>0</v>
      </c>
      <c r="P202" s="396">
        <v>0</v>
      </c>
      <c r="Q202" s="232">
        <v>0</v>
      </c>
      <c r="R202" s="233"/>
      <c r="S202" s="530"/>
    </row>
    <row r="203" spans="1:19" ht="48" customHeight="1" x14ac:dyDescent="0.25">
      <c r="A203" s="34"/>
      <c r="B203" s="401" t="s">
        <v>179</v>
      </c>
      <c r="C203" s="402">
        <f t="shared" ref="C203:C222" si="36">D203+E203+F203</f>
        <v>21346</v>
      </c>
      <c r="D203" s="229">
        <f>SUM(D207:D208)</f>
        <v>21346</v>
      </c>
      <c r="E203" s="270">
        <f>SUM(E207:E208)</f>
        <v>0</v>
      </c>
      <c r="F203" s="268">
        <f>SUM(F207:F208)</f>
        <v>0</v>
      </c>
      <c r="G203" s="269">
        <f>SUM(G207:G208)</f>
        <v>0</v>
      </c>
      <c r="H203" s="403">
        <f t="shared" ref="H203:H210" si="37">I203+J203+K203</f>
        <v>21346</v>
      </c>
      <c r="I203" s="229">
        <f>SUM(I207:I208)</f>
        <v>21346</v>
      </c>
      <c r="J203" s="404">
        <f>SUM(J207:J208)</f>
        <v>0</v>
      </c>
      <c r="K203" s="404">
        <f>SUM(K207:K208)</f>
        <v>0</v>
      </c>
      <c r="L203" s="405">
        <f>SUM(L207:L208)</f>
        <v>0</v>
      </c>
      <c r="M203" s="175">
        <f t="shared" ref="M203:M210" si="38">N203+O203+P203</f>
        <v>21316.52</v>
      </c>
      <c r="N203" s="229">
        <f>SUM(N207:N208)</f>
        <v>21316.52</v>
      </c>
      <c r="O203" s="404">
        <f>SUM(O207:O208)</f>
        <v>0</v>
      </c>
      <c r="P203" s="406">
        <f>SUM(P207:P208)</f>
        <v>0</v>
      </c>
      <c r="Q203" s="269">
        <f>SUM(Q207:Q208)</f>
        <v>0</v>
      </c>
      <c r="R203" s="57">
        <f>M203/C203*100</f>
        <v>99.861894500140551</v>
      </c>
      <c r="S203" s="530"/>
    </row>
    <row r="204" spans="1:19" ht="17.25" hidden="1" customHeight="1" x14ac:dyDescent="0.25">
      <c r="A204" s="4" t="s">
        <v>26</v>
      </c>
      <c r="B204" s="74" t="s">
        <v>149</v>
      </c>
      <c r="C204" s="173">
        <f t="shared" si="36"/>
        <v>0</v>
      </c>
      <c r="D204" s="174">
        <v>0</v>
      </c>
      <c r="E204" s="174"/>
      <c r="F204" s="174"/>
      <c r="G204" s="236"/>
      <c r="H204" s="237">
        <f t="shared" si="37"/>
        <v>0</v>
      </c>
      <c r="I204" s="174">
        <v>0</v>
      </c>
      <c r="J204" s="76"/>
      <c r="K204" s="76"/>
      <c r="L204" s="234"/>
      <c r="M204" s="151">
        <f t="shared" si="38"/>
        <v>0</v>
      </c>
      <c r="N204" s="174">
        <v>0</v>
      </c>
      <c r="O204" s="76"/>
      <c r="P204" s="177"/>
      <c r="Q204" s="230"/>
      <c r="R204" s="233"/>
      <c r="S204" s="530"/>
    </row>
    <row r="205" spans="1:19" ht="12.75" hidden="1" customHeight="1" x14ac:dyDescent="0.25">
      <c r="A205" s="4" t="s">
        <v>26</v>
      </c>
      <c r="B205" s="74" t="s">
        <v>239</v>
      </c>
      <c r="C205" s="151">
        <f t="shared" si="36"/>
        <v>0</v>
      </c>
      <c r="D205" s="76">
        <v>0</v>
      </c>
      <c r="E205" s="76"/>
      <c r="F205" s="76"/>
      <c r="G205" s="230"/>
      <c r="H205" s="237">
        <f t="shared" si="37"/>
        <v>0</v>
      </c>
      <c r="I205" s="76">
        <v>0</v>
      </c>
      <c r="J205" s="76"/>
      <c r="K205" s="76"/>
      <c r="L205" s="234"/>
      <c r="M205" s="151">
        <f t="shared" si="38"/>
        <v>0</v>
      </c>
      <c r="N205" s="76">
        <v>0</v>
      </c>
      <c r="O205" s="76"/>
      <c r="P205" s="177"/>
      <c r="Q205" s="230"/>
      <c r="R205" s="233"/>
      <c r="S205" s="530"/>
    </row>
    <row r="206" spans="1:19" ht="13.5" hidden="1" customHeight="1" x14ac:dyDescent="0.25">
      <c r="A206" s="3" t="s">
        <v>27</v>
      </c>
      <c r="B206" s="74" t="s">
        <v>240</v>
      </c>
      <c r="C206" s="151">
        <f t="shared" si="36"/>
        <v>0</v>
      </c>
      <c r="D206" s="76">
        <v>0</v>
      </c>
      <c r="E206" s="76"/>
      <c r="F206" s="76"/>
      <c r="G206" s="230"/>
      <c r="H206" s="237">
        <f t="shared" si="37"/>
        <v>0</v>
      </c>
      <c r="I206" s="76">
        <v>0</v>
      </c>
      <c r="J206" s="76"/>
      <c r="K206" s="76"/>
      <c r="L206" s="234"/>
      <c r="M206" s="151">
        <f t="shared" si="38"/>
        <v>0</v>
      </c>
      <c r="N206" s="76">
        <v>0</v>
      </c>
      <c r="O206" s="76"/>
      <c r="P206" s="177"/>
      <c r="Q206" s="230"/>
      <c r="R206" s="233"/>
      <c r="S206" s="530"/>
    </row>
    <row r="207" spans="1:19" ht="24.75" customHeight="1" x14ac:dyDescent="0.25">
      <c r="A207" s="3" t="s">
        <v>34</v>
      </c>
      <c r="B207" s="631" t="s">
        <v>419</v>
      </c>
      <c r="C207" s="151">
        <f t="shared" si="36"/>
        <v>21115</v>
      </c>
      <c r="D207" s="76">
        <v>21115</v>
      </c>
      <c r="E207" s="76">
        <v>0</v>
      </c>
      <c r="F207" s="76">
        <v>0</v>
      </c>
      <c r="G207" s="230">
        <v>0</v>
      </c>
      <c r="H207" s="237">
        <f t="shared" si="37"/>
        <v>21115</v>
      </c>
      <c r="I207" s="76">
        <v>21115</v>
      </c>
      <c r="J207" s="76">
        <v>0</v>
      </c>
      <c r="K207" s="76">
        <v>0</v>
      </c>
      <c r="L207" s="234">
        <v>0</v>
      </c>
      <c r="M207" s="151">
        <f t="shared" si="38"/>
        <v>21085.52</v>
      </c>
      <c r="N207" s="76">
        <v>21085.52</v>
      </c>
      <c r="O207" s="76">
        <v>0</v>
      </c>
      <c r="P207" s="177">
        <v>0</v>
      </c>
      <c r="Q207" s="230">
        <v>0</v>
      </c>
      <c r="R207" s="233"/>
      <c r="S207" s="530"/>
    </row>
    <row r="208" spans="1:19" ht="22.5" customHeight="1" x14ac:dyDescent="0.25">
      <c r="A208" s="3" t="s">
        <v>115</v>
      </c>
      <c r="B208" s="74" t="s">
        <v>420</v>
      </c>
      <c r="C208" s="151">
        <f t="shared" si="36"/>
        <v>231</v>
      </c>
      <c r="D208" s="76">
        <v>231</v>
      </c>
      <c r="E208" s="76">
        <v>0</v>
      </c>
      <c r="F208" s="76">
        <v>0</v>
      </c>
      <c r="G208" s="230">
        <v>0</v>
      </c>
      <c r="H208" s="237">
        <f t="shared" si="37"/>
        <v>231</v>
      </c>
      <c r="I208" s="76">
        <v>231</v>
      </c>
      <c r="J208" s="76">
        <v>0</v>
      </c>
      <c r="K208" s="76">
        <v>0</v>
      </c>
      <c r="L208" s="234">
        <v>0</v>
      </c>
      <c r="M208" s="151">
        <f t="shared" si="38"/>
        <v>231</v>
      </c>
      <c r="N208" s="76">
        <v>231</v>
      </c>
      <c r="O208" s="76">
        <v>0</v>
      </c>
      <c r="P208" s="177">
        <v>0</v>
      </c>
      <c r="Q208" s="230">
        <v>0</v>
      </c>
      <c r="R208" s="233"/>
      <c r="S208" s="530"/>
    </row>
    <row r="209" spans="1:19" ht="24" hidden="1" customHeight="1" x14ac:dyDescent="0.25">
      <c r="A209" s="73" t="s">
        <v>62</v>
      </c>
      <c r="B209" s="213" t="s">
        <v>192</v>
      </c>
      <c r="C209" s="151">
        <f t="shared" si="36"/>
        <v>0</v>
      </c>
      <c r="D209" s="76">
        <v>0</v>
      </c>
      <c r="E209" s="234"/>
      <c r="F209" s="76"/>
      <c r="G209" s="230"/>
      <c r="H209" s="237">
        <f t="shared" si="37"/>
        <v>0</v>
      </c>
      <c r="I209" s="76">
        <v>0</v>
      </c>
      <c r="J209" s="234"/>
      <c r="K209" s="76"/>
      <c r="L209" s="230"/>
      <c r="M209" s="408">
        <f t="shared" si="38"/>
        <v>0</v>
      </c>
      <c r="N209" s="76">
        <v>0</v>
      </c>
      <c r="O209" s="76"/>
      <c r="P209" s="177"/>
      <c r="Q209" s="230"/>
      <c r="R209" s="233"/>
      <c r="S209" s="530"/>
    </row>
    <row r="210" spans="1:19" ht="57.75" customHeight="1" x14ac:dyDescent="0.25">
      <c r="A210" s="73"/>
      <c r="B210" s="96" t="s">
        <v>180</v>
      </c>
      <c r="C210" s="175">
        <f t="shared" si="36"/>
        <v>15201.9</v>
      </c>
      <c r="D210" s="176">
        <f>SUM(D219:D221)</f>
        <v>15201.9</v>
      </c>
      <c r="E210" s="238">
        <f>SUM(E219:E221)</f>
        <v>0</v>
      </c>
      <c r="F210" s="238">
        <f>SUM(F219:F221)</f>
        <v>0</v>
      </c>
      <c r="G210" s="409">
        <f>SUM(G219:G221)</f>
        <v>0</v>
      </c>
      <c r="H210" s="410">
        <f t="shared" si="37"/>
        <v>15201.9</v>
      </c>
      <c r="I210" s="176">
        <f>SUM(I219:I221)</f>
        <v>15201.9</v>
      </c>
      <c r="J210" s="239">
        <f>SUM(J219:J221)</f>
        <v>0</v>
      </c>
      <c r="K210" s="238">
        <f>SUM(K219:K221)</f>
        <v>0</v>
      </c>
      <c r="L210" s="409">
        <f>SUM(L219:L221)</f>
        <v>0</v>
      </c>
      <c r="M210" s="411">
        <f t="shared" si="38"/>
        <v>15195.69</v>
      </c>
      <c r="N210" s="176">
        <f>SUM(N219:N221)</f>
        <v>15195.69</v>
      </c>
      <c r="O210" s="238">
        <f>SUM(O219:O221)</f>
        <v>0</v>
      </c>
      <c r="P210" s="412">
        <f>SUM(P219:P221)</f>
        <v>0</v>
      </c>
      <c r="Q210" s="380">
        <f>SUM(Q219:Q221)</f>
        <v>0</v>
      </c>
      <c r="R210" s="57">
        <f>M210/C210*100</f>
        <v>99.959149843111732</v>
      </c>
      <c r="S210" s="530"/>
    </row>
    <row r="211" spans="1:19" ht="24.75" hidden="1" x14ac:dyDescent="0.25">
      <c r="A211" s="73" t="s">
        <v>26</v>
      </c>
      <c r="B211" s="79" t="s">
        <v>150</v>
      </c>
      <c r="C211" s="151">
        <f t="shared" si="36"/>
        <v>0</v>
      </c>
      <c r="D211" s="76">
        <v>0</v>
      </c>
      <c r="E211" s="76"/>
      <c r="F211" s="76"/>
      <c r="G211" s="234"/>
      <c r="H211" s="151">
        <f t="shared" ref="H211:H222" si="39">I211+J211+K211</f>
        <v>0</v>
      </c>
      <c r="I211" s="76">
        <v>0</v>
      </c>
      <c r="J211" s="76"/>
      <c r="K211" s="76"/>
      <c r="L211" s="234"/>
      <c r="M211" s="151">
        <f t="shared" ref="M211:M222" si="40">N211+O211+P211</f>
        <v>0</v>
      </c>
      <c r="N211" s="76">
        <v>0</v>
      </c>
      <c r="O211" s="76"/>
      <c r="P211" s="177"/>
      <c r="Q211" s="230"/>
      <c r="R211" s="233"/>
      <c r="S211" s="530"/>
    </row>
    <row r="212" spans="1:19" ht="11.25" hidden="1" customHeight="1" x14ac:dyDescent="0.25">
      <c r="A212" s="73" t="s">
        <v>26</v>
      </c>
      <c r="B212" s="79" t="s">
        <v>241</v>
      </c>
      <c r="C212" s="151">
        <f t="shared" si="36"/>
        <v>0</v>
      </c>
      <c r="D212" s="76">
        <v>0</v>
      </c>
      <c r="E212" s="76"/>
      <c r="F212" s="76"/>
      <c r="G212" s="234"/>
      <c r="H212" s="151">
        <f t="shared" si="39"/>
        <v>0</v>
      </c>
      <c r="I212" s="76">
        <v>0</v>
      </c>
      <c r="J212" s="76"/>
      <c r="K212" s="76"/>
      <c r="L212" s="234"/>
      <c r="M212" s="151">
        <f t="shared" si="40"/>
        <v>0</v>
      </c>
      <c r="N212" s="76">
        <v>0</v>
      </c>
      <c r="O212" s="76"/>
      <c r="P212" s="177"/>
      <c r="Q212" s="230"/>
      <c r="R212" s="233"/>
      <c r="S212" s="530"/>
    </row>
    <row r="213" spans="1:19" ht="18" hidden="1" customHeight="1" x14ac:dyDescent="0.25">
      <c r="A213" s="73" t="s">
        <v>34</v>
      </c>
      <c r="B213" s="79" t="s">
        <v>242</v>
      </c>
      <c r="C213" s="151">
        <f t="shared" si="36"/>
        <v>0</v>
      </c>
      <c r="D213" s="76">
        <v>0</v>
      </c>
      <c r="E213" s="76"/>
      <c r="F213" s="76"/>
      <c r="G213" s="234"/>
      <c r="H213" s="151">
        <f t="shared" si="39"/>
        <v>0</v>
      </c>
      <c r="I213" s="76">
        <v>0</v>
      </c>
      <c r="J213" s="76"/>
      <c r="K213" s="76"/>
      <c r="L213" s="234"/>
      <c r="M213" s="151">
        <f t="shared" si="40"/>
        <v>0</v>
      </c>
      <c r="N213" s="76">
        <v>0</v>
      </c>
      <c r="O213" s="76"/>
      <c r="P213" s="177"/>
      <c r="Q213" s="230"/>
      <c r="R213" s="233"/>
      <c r="S213" s="530"/>
    </row>
    <row r="214" spans="1:19" ht="21" hidden="1" customHeight="1" x14ac:dyDescent="0.25">
      <c r="A214" s="73" t="s">
        <v>34</v>
      </c>
      <c r="B214" s="79" t="s">
        <v>151</v>
      </c>
      <c r="C214" s="151">
        <f t="shared" si="36"/>
        <v>0</v>
      </c>
      <c r="D214" s="76">
        <v>0</v>
      </c>
      <c r="E214" s="76"/>
      <c r="F214" s="76"/>
      <c r="G214" s="234"/>
      <c r="H214" s="151">
        <f t="shared" si="39"/>
        <v>0</v>
      </c>
      <c r="I214" s="76">
        <v>0</v>
      </c>
      <c r="J214" s="76"/>
      <c r="K214" s="76"/>
      <c r="L214" s="234"/>
      <c r="M214" s="151">
        <f t="shared" si="40"/>
        <v>0</v>
      </c>
      <c r="N214" s="76">
        <v>0</v>
      </c>
      <c r="O214" s="76"/>
      <c r="P214" s="177"/>
      <c r="Q214" s="230"/>
      <c r="R214" s="233"/>
      <c r="S214" s="530"/>
    </row>
    <row r="215" spans="1:19" ht="14.25" hidden="1" customHeight="1" x14ac:dyDescent="0.25">
      <c r="A215" s="73" t="s">
        <v>40</v>
      </c>
      <c r="B215" s="83" t="s">
        <v>243</v>
      </c>
      <c r="C215" s="151">
        <f t="shared" si="36"/>
        <v>0</v>
      </c>
      <c r="D215" s="76">
        <v>0</v>
      </c>
      <c r="E215" s="76"/>
      <c r="F215" s="76"/>
      <c r="G215" s="234"/>
      <c r="H215" s="151">
        <f t="shared" si="39"/>
        <v>0</v>
      </c>
      <c r="I215" s="76">
        <v>0</v>
      </c>
      <c r="J215" s="76"/>
      <c r="K215" s="76"/>
      <c r="L215" s="234"/>
      <c r="M215" s="151">
        <f t="shared" si="40"/>
        <v>0</v>
      </c>
      <c r="N215" s="76">
        <v>0</v>
      </c>
      <c r="O215" s="76"/>
      <c r="P215" s="177"/>
      <c r="Q215" s="230"/>
      <c r="R215" s="233"/>
      <c r="S215" s="530"/>
    </row>
    <row r="216" spans="1:19" ht="28.5" hidden="1" customHeight="1" x14ac:dyDescent="0.25">
      <c r="A216" s="73" t="s">
        <v>40</v>
      </c>
      <c r="B216" s="83" t="s">
        <v>152</v>
      </c>
      <c r="C216" s="151">
        <f t="shared" si="36"/>
        <v>0</v>
      </c>
      <c r="D216" s="76">
        <v>0</v>
      </c>
      <c r="E216" s="76"/>
      <c r="F216" s="76"/>
      <c r="G216" s="234"/>
      <c r="H216" s="151">
        <f t="shared" si="39"/>
        <v>0</v>
      </c>
      <c r="I216" s="76">
        <v>0</v>
      </c>
      <c r="J216" s="76"/>
      <c r="K216" s="76"/>
      <c r="L216" s="234"/>
      <c r="M216" s="151">
        <f t="shared" si="40"/>
        <v>0</v>
      </c>
      <c r="N216" s="76">
        <v>0</v>
      </c>
      <c r="O216" s="76"/>
      <c r="P216" s="177"/>
      <c r="Q216" s="230"/>
      <c r="R216" s="233"/>
      <c r="S216" s="530"/>
    </row>
    <row r="217" spans="1:19" ht="23.25" hidden="1" customHeight="1" x14ac:dyDescent="0.25">
      <c r="A217" s="73" t="s">
        <v>50</v>
      </c>
      <c r="B217" s="83" t="s">
        <v>244</v>
      </c>
      <c r="C217" s="151">
        <f t="shared" si="36"/>
        <v>0</v>
      </c>
      <c r="D217" s="76">
        <v>0</v>
      </c>
      <c r="E217" s="76"/>
      <c r="F217" s="76"/>
      <c r="G217" s="234"/>
      <c r="H217" s="151">
        <f t="shared" si="39"/>
        <v>0</v>
      </c>
      <c r="I217" s="76">
        <v>0</v>
      </c>
      <c r="J217" s="76"/>
      <c r="K217" s="76"/>
      <c r="L217" s="234"/>
      <c r="M217" s="151">
        <f t="shared" si="40"/>
        <v>0</v>
      </c>
      <c r="N217" s="76">
        <v>0</v>
      </c>
      <c r="O217" s="76"/>
      <c r="P217" s="177"/>
      <c r="Q217" s="230"/>
      <c r="R217" s="233"/>
      <c r="S217" s="530"/>
    </row>
    <row r="218" spans="1:19" ht="15.75" hidden="1" customHeight="1" x14ac:dyDescent="0.25">
      <c r="A218" s="73" t="s">
        <v>50</v>
      </c>
      <c r="B218" s="83" t="s">
        <v>153</v>
      </c>
      <c r="C218" s="151">
        <f t="shared" si="36"/>
        <v>0</v>
      </c>
      <c r="D218" s="76">
        <v>0</v>
      </c>
      <c r="E218" s="76"/>
      <c r="F218" s="76"/>
      <c r="G218" s="234"/>
      <c r="H218" s="151">
        <f t="shared" si="39"/>
        <v>0</v>
      </c>
      <c r="I218" s="76">
        <v>0</v>
      </c>
      <c r="J218" s="76"/>
      <c r="K218" s="76"/>
      <c r="L218" s="234"/>
      <c r="M218" s="151">
        <f t="shared" si="40"/>
        <v>0</v>
      </c>
      <c r="N218" s="76">
        <v>0</v>
      </c>
      <c r="O218" s="76"/>
      <c r="P218" s="177"/>
      <c r="Q218" s="230"/>
      <c r="R218" s="233"/>
      <c r="S218" s="530"/>
    </row>
    <row r="219" spans="1:19" ht="26.25" customHeight="1" x14ac:dyDescent="0.25">
      <c r="A219" s="73" t="s">
        <v>40</v>
      </c>
      <c r="B219" s="632" t="s">
        <v>419</v>
      </c>
      <c r="C219" s="772">
        <f t="shared" si="36"/>
        <v>14892.3</v>
      </c>
      <c r="D219" s="231">
        <v>14892.3</v>
      </c>
      <c r="E219" s="231">
        <v>0</v>
      </c>
      <c r="F219" s="231">
        <v>0</v>
      </c>
      <c r="G219" s="235">
        <v>0</v>
      </c>
      <c r="H219" s="773">
        <f t="shared" si="39"/>
        <v>14892.3</v>
      </c>
      <c r="I219" s="231">
        <v>14892.3</v>
      </c>
      <c r="J219" s="231">
        <v>0</v>
      </c>
      <c r="K219" s="231">
        <v>0</v>
      </c>
      <c r="L219" s="235">
        <v>0</v>
      </c>
      <c r="M219" s="774">
        <f t="shared" si="40"/>
        <v>14886.09</v>
      </c>
      <c r="N219" s="231">
        <v>14886.09</v>
      </c>
      <c r="O219" s="231">
        <v>0</v>
      </c>
      <c r="P219" s="396">
        <v>0</v>
      </c>
      <c r="Q219" s="232">
        <v>0</v>
      </c>
      <c r="R219" s="233"/>
      <c r="S219" s="530"/>
    </row>
    <row r="220" spans="1:19" ht="34.5" customHeight="1" x14ac:dyDescent="0.25">
      <c r="A220" s="73" t="s">
        <v>35</v>
      </c>
      <c r="B220" s="633" t="s">
        <v>421</v>
      </c>
      <c r="C220" s="772">
        <f t="shared" si="36"/>
        <v>45</v>
      </c>
      <c r="D220" s="231">
        <v>45</v>
      </c>
      <c r="E220" s="775">
        <v>0</v>
      </c>
      <c r="F220" s="775">
        <v>0</v>
      </c>
      <c r="G220" s="776">
        <v>0</v>
      </c>
      <c r="H220" s="773">
        <f t="shared" si="39"/>
        <v>45</v>
      </c>
      <c r="I220" s="231">
        <v>45</v>
      </c>
      <c r="J220" s="775">
        <v>0</v>
      </c>
      <c r="K220" s="775">
        <v>0</v>
      </c>
      <c r="L220" s="776">
        <v>0</v>
      </c>
      <c r="M220" s="774">
        <f t="shared" si="40"/>
        <v>45</v>
      </c>
      <c r="N220" s="231">
        <v>45</v>
      </c>
      <c r="O220" s="775">
        <v>0</v>
      </c>
      <c r="P220" s="777">
        <v>0</v>
      </c>
      <c r="Q220" s="778">
        <v>0</v>
      </c>
      <c r="R220" s="218"/>
      <c r="S220" s="530"/>
    </row>
    <row r="221" spans="1:19" ht="39" customHeight="1" thickBot="1" x14ac:dyDescent="0.3">
      <c r="A221" s="73" t="s">
        <v>41</v>
      </c>
      <c r="B221" s="4" t="s">
        <v>422</v>
      </c>
      <c r="C221" s="772">
        <f t="shared" si="36"/>
        <v>264.60000000000002</v>
      </c>
      <c r="D221" s="231">
        <v>264.60000000000002</v>
      </c>
      <c r="E221" s="775">
        <v>0</v>
      </c>
      <c r="F221" s="775">
        <v>0</v>
      </c>
      <c r="G221" s="776">
        <v>0</v>
      </c>
      <c r="H221" s="773">
        <f t="shared" si="39"/>
        <v>264.60000000000002</v>
      </c>
      <c r="I221" s="231">
        <v>264.60000000000002</v>
      </c>
      <c r="J221" s="775">
        <v>0</v>
      </c>
      <c r="K221" s="775">
        <v>0</v>
      </c>
      <c r="L221" s="776">
        <v>0</v>
      </c>
      <c r="M221" s="774">
        <f t="shared" si="40"/>
        <v>264.60000000000002</v>
      </c>
      <c r="N221" s="231">
        <v>264.60000000000002</v>
      </c>
      <c r="O221" s="775">
        <v>0</v>
      </c>
      <c r="P221" s="777">
        <v>0</v>
      </c>
      <c r="Q221" s="778">
        <v>0</v>
      </c>
      <c r="R221" s="218"/>
      <c r="S221" s="530"/>
    </row>
    <row r="222" spans="1:19" ht="26.25" hidden="1" customHeight="1" thickBot="1" x14ac:dyDescent="0.3">
      <c r="A222" s="146" t="s">
        <v>68</v>
      </c>
      <c r="B222" s="413" t="s">
        <v>193</v>
      </c>
      <c r="C222" s="407">
        <f t="shared" si="36"/>
        <v>0</v>
      </c>
      <c r="D222" s="153"/>
      <c r="E222" s="226"/>
      <c r="F222" s="226"/>
      <c r="G222" s="227"/>
      <c r="H222" s="407">
        <f t="shared" si="39"/>
        <v>0</v>
      </c>
      <c r="I222" s="153"/>
      <c r="J222" s="226"/>
      <c r="K222" s="226"/>
      <c r="L222" s="415"/>
      <c r="M222" s="152">
        <f t="shared" si="40"/>
        <v>0</v>
      </c>
      <c r="N222" s="153"/>
      <c r="O222" s="226"/>
      <c r="P222" s="227"/>
      <c r="Q222" s="415"/>
      <c r="R222" s="220"/>
      <c r="S222" s="530"/>
    </row>
    <row r="223" spans="1:19" ht="25.9" customHeight="1" thickBot="1" x14ac:dyDescent="0.3">
      <c r="A223" s="147"/>
      <c r="B223" s="191" t="s">
        <v>102</v>
      </c>
      <c r="C223" s="264">
        <f>C187+C203+C210</f>
        <v>62346</v>
      </c>
      <c r="D223" s="265">
        <f>D187+D203+D210</f>
        <v>62346</v>
      </c>
      <c r="E223" s="374">
        <f>E187+E203+E210</f>
        <v>0</v>
      </c>
      <c r="F223" s="374">
        <f>F187+F203+F210</f>
        <v>0</v>
      </c>
      <c r="G223" s="416"/>
      <c r="H223" s="264">
        <f>H187+H203+H210</f>
        <v>62346</v>
      </c>
      <c r="I223" s="265">
        <f>I187+I203+I210</f>
        <v>62346</v>
      </c>
      <c r="J223" s="374">
        <f>J187+J203+J210</f>
        <v>0</v>
      </c>
      <c r="K223" s="374">
        <f>K187+K203+K210</f>
        <v>0</v>
      </c>
      <c r="L223" s="416"/>
      <c r="M223" s="264">
        <f>M187+M203+M210</f>
        <v>62297.01</v>
      </c>
      <c r="N223" s="265">
        <f>N187+N203+N210</f>
        <v>62297.01</v>
      </c>
      <c r="O223" s="374">
        <f>O187+O203+O210</f>
        <v>0</v>
      </c>
      <c r="P223" s="374">
        <f>P187+P203+P210</f>
        <v>0</v>
      </c>
      <c r="Q223" s="417"/>
      <c r="R223" s="418">
        <f>M223/C223*100</f>
        <v>99.921422384756042</v>
      </c>
      <c r="S223" s="530"/>
    </row>
    <row r="224" spans="1:19" ht="24" customHeight="1" x14ac:dyDescent="0.25">
      <c r="A224" s="1921" t="s">
        <v>348</v>
      </c>
      <c r="B224" s="1901"/>
      <c r="C224" s="1901"/>
      <c r="D224" s="1901"/>
      <c r="E224" s="1901"/>
      <c r="F224" s="1901"/>
      <c r="G224" s="1901"/>
      <c r="H224" s="1901"/>
      <c r="I224" s="1901"/>
      <c r="J224" s="1901"/>
      <c r="K224" s="1901"/>
      <c r="L224" s="1901"/>
      <c r="M224" s="1901"/>
      <c r="N224" s="1901"/>
      <c r="O224" s="1901"/>
      <c r="P224" s="1901"/>
      <c r="Q224" s="1901"/>
      <c r="R224" s="1922"/>
      <c r="S224" s="530" t="s">
        <v>364</v>
      </c>
    </row>
    <row r="225" spans="1:19" ht="25.5" customHeight="1" x14ac:dyDescent="0.25">
      <c r="A225" s="141" t="s">
        <v>35</v>
      </c>
      <c r="B225" s="735" t="s">
        <v>349</v>
      </c>
      <c r="C225" s="557">
        <f>SUM(D225:G225)</f>
        <v>452</v>
      </c>
      <c r="D225" s="276">
        <v>452</v>
      </c>
      <c r="E225" s="138">
        <v>0</v>
      </c>
      <c r="F225" s="138">
        <v>0</v>
      </c>
      <c r="G225" s="138">
        <v>0</v>
      </c>
      <c r="H225" s="557">
        <f>SUM(I225:L225)</f>
        <v>452</v>
      </c>
      <c r="I225" s="276">
        <v>452</v>
      </c>
      <c r="J225" s="138">
        <v>0</v>
      </c>
      <c r="K225" s="138">
        <v>0</v>
      </c>
      <c r="L225" s="138">
        <v>0</v>
      </c>
      <c r="M225" s="488">
        <f>SUM(N225:Q225)</f>
        <v>451.2</v>
      </c>
      <c r="N225" s="138">
        <v>451.2</v>
      </c>
      <c r="O225" s="39">
        <v>0</v>
      </c>
      <c r="P225" s="39">
        <v>0</v>
      </c>
      <c r="Q225" s="39">
        <v>0</v>
      </c>
      <c r="R225" s="558"/>
      <c r="S225" s="530"/>
    </row>
    <row r="226" spans="1:19" ht="54" customHeight="1" x14ac:dyDescent="0.25">
      <c r="A226" s="141" t="s">
        <v>42</v>
      </c>
      <c r="B226" s="735" t="s">
        <v>350</v>
      </c>
      <c r="C226" s="557">
        <f>SUM(D226:G226)</f>
        <v>40.69</v>
      </c>
      <c r="D226" s="276">
        <v>40.69</v>
      </c>
      <c r="E226" s="138">
        <v>0</v>
      </c>
      <c r="F226" s="138">
        <v>0</v>
      </c>
      <c r="G226" s="138">
        <v>0</v>
      </c>
      <c r="H226" s="557">
        <f>SUM(I226:L226)</f>
        <v>40.69</v>
      </c>
      <c r="I226" s="276">
        <v>40.69</v>
      </c>
      <c r="J226" s="138">
        <v>0</v>
      </c>
      <c r="K226" s="138">
        <v>0</v>
      </c>
      <c r="L226" s="138">
        <v>0</v>
      </c>
      <c r="M226" s="557">
        <f>SUM(N226:Q226)</f>
        <v>40.69</v>
      </c>
      <c r="N226" s="744">
        <v>40.69</v>
      </c>
      <c r="O226" s="39">
        <v>0</v>
      </c>
      <c r="P226" s="39">
        <v>0</v>
      </c>
      <c r="Q226" s="39">
        <v>0</v>
      </c>
      <c r="R226" s="558"/>
      <c r="S226" s="530"/>
    </row>
    <row r="227" spans="1:19" ht="54" customHeight="1" thickBot="1" x14ac:dyDescent="0.3">
      <c r="A227" s="141" t="s">
        <v>139</v>
      </c>
      <c r="B227" s="730" t="s">
        <v>351</v>
      </c>
      <c r="C227" s="557">
        <f>SUM(D227:G227)</f>
        <v>56.6</v>
      </c>
      <c r="D227" s="276">
        <v>56.6</v>
      </c>
      <c r="E227" s="138">
        <v>0</v>
      </c>
      <c r="F227" s="138">
        <v>0</v>
      </c>
      <c r="G227" s="138">
        <v>0</v>
      </c>
      <c r="H227" s="557">
        <f>SUM(I227:L227)</f>
        <v>56.6</v>
      </c>
      <c r="I227" s="278">
        <v>56.6</v>
      </c>
      <c r="J227" s="279">
        <v>0</v>
      </c>
      <c r="K227" s="489">
        <v>0</v>
      </c>
      <c r="L227" s="731">
        <v>0</v>
      </c>
      <c r="M227" s="557">
        <f>SUM(N227:Q227)</f>
        <v>56.6</v>
      </c>
      <c r="N227" s="39">
        <v>56.6</v>
      </c>
      <c r="O227" s="479">
        <v>0</v>
      </c>
      <c r="P227" s="732">
        <v>0</v>
      </c>
      <c r="Q227" s="733">
        <v>0</v>
      </c>
      <c r="R227" s="734"/>
      <c r="S227" s="530"/>
    </row>
    <row r="228" spans="1:19" ht="27" customHeight="1" thickBot="1" x14ac:dyDescent="0.3">
      <c r="A228" s="142"/>
      <c r="B228" s="216" t="s">
        <v>102</v>
      </c>
      <c r="C228" s="551">
        <f>SUM(C225:C227)</f>
        <v>549.29</v>
      </c>
      <c r="D228" s="551">
        <f t="shared" ref="D228:Q228" si="41">SUM(D225:D227)</f>
        <v>549.29</v>
      </c>
      <c r="E228" s="551">
        <f t="shared" si="41"/>
        <v>0</v>
      </c>
      <c r="F228" s="551">
        <f t="shared" si="41"/>
        <v>0</v>
      </c>
      <c r="G228" s="553">
        <f t="shared" si="41"/>
        <v>0</v>
      </c>
      <c r="H228" s="551">
        <f t="shared" si="41"/>
        <v>549.29</v>
      </c>
      <c r="I228" s="551">
        <f t="shared" si="41"/>
        <v>549.29</v>
      </c>
      <c r="J228" s="554">
        <f t="shared" si="41"/>
        <v>0</v>
      </c>
      <c r="K228" s="555">
        <f t="shared" si="41"/>
        <v>0</v>
      </c>
      <c r="L228" s="556">
        <f t="shared" si="41"/>
        <v>0</v>
      </c>
      <c r="M228" s="745">
        <f t="shared" si="41"/>
        <v>548.49</v>
      </c>
      <c r="N228" s="745">
        <f t="shared" si="41"/>
        <v>548.49</v>
      </c>
      <c r="O228" s="554">
        <f t="shared" si="41"/>
        <v>0</v>
      </c>
      <c r="P228" s="556">
        <f t="shared" si="41"/>
        <v>0</v>
      </c>
      <c r="Q228" s="480">
        <f t="shared" si="41"/>
        <v>0</v>
      </c>
      <c r="R228" s="390">
        <f>M228/C228*100</f>
        <v>99.854357443244922</v>
      </c>
      <c r="S228" s="530"/>
    </row>
    <row r="229" spans="1:19" ht="25.5" customHeight="1" x14ac:dyDescent="0.25">
      <c r="A229" s="1921" t="s">
        <v>405</v>
      </c>
      <c r="B229" s="1901"/>
      <c r="C229" s="1901"/>
      <c r="D229" s="1901"/>
      <c r="E229" s="1901"/>
      <c r="F229" s="1901"/>
      <c r="G229" s="1901"/>
      <c r="H229" s="1901"/>
      <c r="I229" s="1901"/>
      <c r="J229" s="1901"/>
      <c r="K229" s="1901"/>
      <c r="L229" s="1901"/>
      <c r="M229" s="1901"/>
      <c r="N229" s="1901"/>
      <c r="O229" s="1901"/>
      <c r="P229" s="1901"/>
      <c r="Q229" s="1901"/>
      <c r="R229" s="1922"/>
      <c r="S229" s="530"/>
    </row>
    <row r="230" spans="1:19" ht="60" x14ac:dyDescent="0.25">
      <c r="A230" s="274"/>
      <c r="B230" s="460" t="s">
        <v>247</v>
      </c>
      <c r="C230" s="461">
        <f t="shared" ref="C230:C236" si="42">D230+E230</f>
        <v>1866.6999999999998</v>
      </c>
      <c r="D230" s="462">
        <f>D231+D232+D233</f>
        <v>1866.6999999999998</v>
      </c>
      <c r="E230" s="20">
        <f>E231+E232+E233</f>
        <v>0</v>
      </c>
      <c r="F230" s="20">
        <v>0</v>
      </c>
      <c r="G230" s="376">
        <v>0</v>
      </c>
      <c r="H230" s="461">
        <f t="shared" ref="H230:H236" si="43">I230+J230</f>
        <v>1866.6999999999998</v>
      </c>
      <c r="I230" s="462">
        <f>I231+I232+I233</f>
        <v>1866.6999999999998</v>
      </c>
      <c r="J230" s="20">
        <f>J231+J232+J233</f>
        <v>0</v>
      </c>
      <c r="K230" s="20">
        <v>0</v>
      </c>
      <c r="L230" s="376">
        <v>0</v>
      </c>
      <c r="M230" s="461">
        <f t="shared" ref="M230:M236" si="44">N230+O230</f>
        <v>1865.6999999999998</v>
      </c>
      <c r="N230" s="462">
        <f>N231+N232+N233</f>
        <v>1865.6999999999998</v>
      </c>
      <c r="O230" s="20">
        <f>O231+O232+O233</f>
        <v>0</v>
      </c>
      <c r="P230" s="20">
        <v>0</v>
      </c>
      <c r="Q230" s="376">
        <v>0</v>
      </c>
      <c r="R230" s="55">
        <f>N230/D230*100</f>
        <v>99.946429528044149</v>
      </c>
      <c r="S230" s="530"/>
    </row>
    <row r="231" spans="1:19" x14ac:dyDescent="0.25">
      <c r="A231" s="463">
        <v>1</v>
      </c>
      <c r="B231" s="194" t="s">
        <v>248</v>
      </c>
      <c r="C231" s="193">
        <f t="shared" si="42"/>
        <v>960.3</v>
      </c>
      <c r="D231" s="464">
        <v>960.3</v>
      </c>
      <c r="E231" s="140">
        <v>0</v>
      </c>
      <c r="F231" s="465">
        <v>0</v>
      </c>
      <c r="G231" s="466">
        <v>0</v>
      </c>
      <c r="H231" s="193">
        <f t="shared" si="43"/>
        <v>960.3</v>
      </c>
      <c r="I231" s="464">
        <v>960.3</v>
      </c>
      <c r="J231" s="140">
        <v>0</v>
      </c>
      <c r="K231" s="465">
        <v>0</v>
      </c>
      <c r="L231" s="466">
        <v>0</v>
      </c>
      <c r="M231" s="192">
        <f t="shared" si="44"/>
        <v>959.4</v>
      </c>
      <c r="N231" s="464">
        <v>959.4</v>
      </c>
      <c r="O231" s="140">
        <v>0</v>
      </c>
      <c r="P231" s="465">
        <v>0</v>
      </c>
      <c r="Q231" s="466">
        <v>0</v>
      </c>
      <c r="R231" s="137"/>
      <c r="S231" s="530"/>
    </row>
    <row r="232" spans="1:19" ht="24" x14ac:dyDescent="0.25">
      <c r="A232" s="135">
        <v>2</v>
      </c>
      <c r="B232" s="195" t="s">
        <v>249</v>
      </c>
      <c r="C232" s="193">
        <f t="shared" si="42"/>
        <v>896.4</v>
      </c>
      <c r="D232" s="464">
        <v>896.4</v>
      </c>
      <c r="E232" s="140">
        <v>0</v>
      </c>
      <c r="F232" s="138">
        <v>0</v>
      </c>
      <c r="G232" s="379">
        <v>0</v>
      </c>
      <c r="H232" s="193">
        <f t="shared" si="43"/>
        <v>896.4</v>
      </c>
      <c r="I232" s="464">
        <v>896.4</v>
      </c>
      <c r="J232" s="140">
        <v>0</v>
      </c>
      <c r="K232" s="138">
        <v>0</v>
      </c>
      <c r="L232" s="379">
        <v>0</v>
      </c>
      <c r="M232" s="192">
        <f t="shared" si="44"/>
        <v>896.3</v>
      </c>
      <c r="N232" s="464">
        <v>896.3</v>
      </c>
      <c r="O232" s="140">
        <v>0</v>
      </c>
      <c r="P232" s="138">
        <v>0</v>
      </c>
      <c r="Q232" s="379">
        <v>0</v>
      </c>
      <c r="R232" s="137"/>
      <c r="S232" s="530"/>
    </row>
    <row r="233" spans="1:19" ht="24" x14ac:dyDescent="0.25">
      <c r="A233" s="135">
        <v>3</v>
      </c>
      <c r="B233" s="196" t="s">
        <v>250</v>
      </c>
      <c r="C233" s="193">
        <f t="shared" si="42"/>
        <v>10</v>
      </c>
      <c r="D233" s="464">
        <v>10</v>
      </c>
      <c r="E233" s="140">
        <v>0</v>
      </c>
      <c r="F233" s="138">
        <v>0</v>
      </c>
      <c r="G233" s="379">
        <v>0</v>
      </c>
      <c r="H233" s="193">
        <f t="shared" si="43"/>
        <v>10</v>
      </c>
      <c r="I233" s="464">
        <v>10</v>
      </c>
      <c r="J233" s="140">
        <v>0</v>
      </c>
      <c r="K233" s="138">
        <v>0</v>
      </c>
      <c r="L233" s="379">
        <v>0</v>
      </c>
      <c r="M233" s="192">
        <f t="shared" si="44"/>
        <v>10</v>
      </c>
      <c r="N233" s="464">
        <v>10</v>
      </c>
      <c r="O233" s="140">
        <v>0</v>
      </c>
      <c r="P233" s="138">
        <v>0</v>
      </c>
      <c r="Q233" s="379">
        <v>0</v>
      </c>
      <c r="R233" s="137"/>
      <c r="S233" s="530"/>
    </row>
    <row r="234" spans="1:19" ht="48" x14ac:dyDescent="0.25">
      <c r="A234" s="467"/>
      <c r="B234" s="468" t="s">
        <v>251</v>
      </c>
      <c r="C234" s="469">
        <f t="shared" si="42"/>
        <v>635.30000000000007</v>
      </c>
      <c r="D234" s="462">
        <f>D235+D236+D238+D239+D237</f>
        <v>635.30000000000007</v>
      </c>
      <c r="E234" s="470">
        <f>E235+E236+E238+E239</f>
        <v>0</v>
      </c>
      <c r="F234" s="207"/>
      <c r="G234" s="381"/>
      <c r="H234" s="469">
        <f t="shared" si="43"/>
        <v>635.30000000000007</v>
      </c>
      <c r="I234" s="462">
        <f>I235+I236+I238+I239+I237</f>
        <v>635.30000000000007</v>
      </c>
      <c r="J234" s="470">
        <f>J235+J236+J238+J239</f>
        <v>0</v>
      </c>
      <c r="K234" s="207"/>
      <c r="L234" s="381"/>
      <c r="M234" s="469">
        <f t="shared" si="44"/>
        <v>635.20000000000005</v>
      </c>
      <c r="N234" s="462">
        <f>N235+N236+N238+N239+N237</f>
        <v>635.20000000000005</v>
      </c>
      <c r="O234" s="470">
        <f>O235+O236+O238+O239</f>
        <v>0</v>
      </c>
      <c r="P234" s="207"/>
      <c r="Q234" s="381"/>
      <c r="R234" s="471">
        <f>N234/D234*100</f>
        <v>99.984259405005503</v>
      </c>
      <c r="S234" s="530"/>
    </row>
    <row r="235" spans="1:19" x14ac:dyDescent="0.25">
      <c r="A235" s="463">
        <v>1</v>
      </c>
      <c r="B235" s="195" t="s">
        <v>214</v>
      </c>
      <c r="C235" s="193">
        <f t="shared" si="42"/>
        <v>3.6</v>
      </c>
      <c r="D235" s="464">
        <v>3.6</v>
      </c>
      <c r="E235" s="473">
        <v>0</v>
      </c>
      <c r="F235" s="138">
        <v>0</v>
      </c>
      <c r="G235" s="379">
        <v>0</v>
      </c>
      <c r="H235" s="193">
        <f t="shared" si="43"/>
        <v>3.6</v>
      </c>
      <c r="I235" s="464">
        <v>3.6</v>
      </c>
      <c r="J235" s="473">
        <v>0</v>
      </c>
      <c r="K235" s="138">
        <v>0</v>
      </c>
      <c r="L235" s="379">
        <v>0</v>
      </c>
      <c r="M235" s="192">
        <f t="shared" si="44"/>
        <v>3.6</v>
      </c>
      <c r="N235" s="472">
        <v>3.6</v>
      </c>
      <c r="O235" s="473">
        <v>0</v>
      </c>
      <c r="P235" s="138">
        <v>0</v>
      </c>
      <c r="Q235" s="379">
        <v>0</v>
      </c>
      <c r="R235" s="137"/>
      <c r="S235" s="530"/>
    </row>
    <row r="236" spans="1:19" ht="24" x14ac:dyDescent="0.25">
      <c r="A236" s="135" t="s">
        <v>34</v>
      </c>
      <c r="B236" s="196" t="s">
        <v>255</v>
      </c>
      <c r="C236" s="193">
        <f t="shared" si="42"/>
        <v>620.70000000000005</v>
      </c>
      <c r="D236" s="488">
        <v>620.70000000000005</v>
      </c>
      <c r="E236" s="474">
        <v>0</v>
      </c>
      <c r="F236" s="138">
        <v>0</v>
      </c>
      <c r="G236" s="379">
        <v>0</v>
      </c>
      <c r="H236" s="193">
        <f t="shared" si="43"/>
        <v>620.70000000000005</v>
      </c>
      <c r="I236" s="488">
        <v>620.70000000000005</v>
      </c>
      <c r="J236" s="474">
        <v>0</v>
      </c>
      <c r="K236" s="138">
        <v>0</v>
      </c>
      <c r="L236" s="379">
        <v>0</v>
      </c>
      <c r="M236" s="192">
        <f t="shared" si="44"/>
        <v>620.6</v>
      </c>
      <c r="N236" s="488">
        <v>620.6</v>
      </c>
      <c r="O236" s="474">
        <v>0</v>
      </c>
      <c r="P236" s="138">
        <v>0</v>
      </c>
      <c r="Q236" s="379">
        <v>0</v>
      </c>
      <c r="R236" s="137"/>
      <c r="S236" s="530"/>
    </row>
    <row r="237" spans="1:19" ht="48" x14ac:dyDescent="0.25">
      <c r="A237" s="742" t="s">
        <v>115</v>
      </c>
      <c r="B237" s="196" t="s">
        <v>256</v>
      </c>
      <c r="C237" s="193">
        <f>D237+E237</f>
        <v>0</v>
      </c>
      <c r="D237" s="488">
        <v>0</v>
      </c>
      <c r="E237" s="474">
        <v>0</v>
      </c>
      <c r="F237" s="138">
        <v>0</v>
      </c>
      <c r="G237" s="379">
        <v>0</v>
      </c>
      <c r="H237" s="193">
        <f>I237+J237</f>
        <v>0</v>
      </c>
      <c r="I237" s="488">
        <v>0</v>
      </c>
      <c r="J237" s="474">
        <v>0</v>
      </c>
      <c r="K237" s="138">
        <v>0</v>
      </c>
      <c r="L237" s="379">
        <v>0</v>
      </c>
      <c r="M237" s="192">
        <f>N237+O237</f>
        <v>0</v>
      </c>
      <c r="N237" s="488">
        <v>0</v>
      </c>
      <c r="O237" s="474">
        <v>0</v>
      </c>
      <c r="P237" s="138">
        <v>0</v>
      </c>
      <c r="Q237" s="379">
        <v>0</v>
      </c>
      <c r="R237" s="137"/>
      <c r="S237" s="530"/>
    </row>
    <row r="238" spans="1:19" ht="24" x14ac:dyDescent="0.25">
      <c r="A238" s="135">
        <v>3</v>
      </c>
      <c r="B238" s="196" t="s">
        <v>252</v>
      </c>
      <c r="C238" s="193">
        <f>D238+E238</f>
        <v>0</v>
      </c>
      <c r="D238" s="464">
        <v>0</v>
      </c>
      <c r="E238" s="140">
        <v>0</v>
      </c>
      <c r="F238" s="138">
        <v>0</v>
      </c>
      <c r="G238" s="379">
        <v>0</v>
      </c>
      <c r="H238" s="193">
        <f>I238+J238</f>
        <v>0</v>
      </c>
      <c r="I238" s="464">
        <v>0</v>
      </c>
      <c r="J238" s="140">
        <v>0</v>
      </c>
      <c r="K238" s="138">
        <v>0</v>
      </c>
      <c r="L238" s="379">
        <v>0</v>
      </c>
      <c r="M238" s="192">
        <f>N238+O238</f>
        <v>0</v>
      </c>
      <c r="N238" s="464">
        <v>0</v>
      </c>
      <c r="O238" s="140">
        <v>0</v>
      </c>
      <c r="P238" s="138">
        <v>0</v>
      </c>
      <c r="Q238" s="379">
        <v>0</v>
      </c>
      <c r="R238" s="137"/>
      <c r="S238" s="530"/>
    </row>
    <row r="239" spans="1:19" ht="24.75" thickBot="1" x14ac:dyDescent="0.3">
      <c r="A239" s="135" t="s">
        <v>385</v>
      </c>
      <c r="B239" s="196" t="s">
        <v>249</v>
      </c>
      <c r="C239" s="193">
        <f>D239+E239</f>
        <v>11</v>
      </c>
      <c r="D239" s="464">
        <v>11</v>
      </c>
      <c r="E239" s="473">
        <v>0</v>
      </c>
      <c r="F239" s="138">
        <v>0</v>
      </c>
      <c r="G239" s="379">
        <v>0</v>
      </c>
      <c r="H239" s="193">
        <f>I239+J239</f>
        <v>11</v>
      </c>
      <c r="I239" s="464">
        <v>11</v>
      </c>
      <c r="J239" s="473">
        <v>0</v>
      </c>
      <c r="K239" s="138">
        <v>0</v>
      </c>
      <c r="L239" s="379">
        <v>0</v>
      </c>
      <c r="M239" s="192">
        <f>N239+O239</f>
        <v>11</v>
      </c>
      <c r="N239" s="472">
        <v>11</v>
      </c>
      <c r="O239" s="473">
        <v>0</v>
      </c>
      <c r="P239" s="138">
        <v>0</v>
      </c>
      <c r="Q239" s="379">
        <v>0</v>
      </c>
      <c r="R239" s="137"/>
      <c r="S239" s="530"/>
    </row>
    <row r="240" spans="1:19" ht="16.5" thickBot="1" x14ac:dyDescent="0.3">
      <c r="A240" s="159"/>
      <c r="B240" s="191" t="s">
        <v>131</v>
      </c>
      <c r="C240" s="475">
        <f>D240+E240</f>
        <v>2502</v>
      </c>
      <c r="D240" s="476">
        <f>D230+D234</f>
        <v>2502</v>
      </c>
      <c r="E240" s="265">
        <f>E230+E234</f>
        <v>0</v>
      </c>
      <c r="F240" s="477">
        <f>F225+F228+F233</f>
        <v>0</v>
      </c>
      <c r="G240" s="266">
        <v>0</v>
      </c>
      <c r="H240" s="475">
        <f>I240+J240</f>
        <v>2502</v>
      </c>
      <c r="I240" s="476">
        <f>I230+I234</f>
        <v>2502</v>
      </c>
      <c r="J240" s="265">
        <f>J230+J234</f>
        <v>0</v>
      </c>
      <c r="K240" s="477">
        <f>K225+K228+K233</f>
        <v>0</v>
      </c>
      <c r="L240" s="266">
        <v>0</v>
      </c>
      <c r="M240" s="475">
        <f>N240+O240</f>
        <v>2500.8999999999996</v>
      </c>
      <c r="N240" s="476">
        <f>N230+N234</f>
        <v>2500.8999999999996</v>
      </c>
      <c r="O240" s="265">
        <f>O230+O234</f>
        <v>0</v>
      </c>
      <c r="P240" s="477">
        <f>P225+P228+P233</f>
        <v>0</v>
      </c>
      <c r="Q240" s="266">
        <v>0</v>
      </c>
      <c r="R240" s="390">
        <f>N240/D240*100</f>
        <v>99.956035171862496</v>
      </c>
      <c r="S240" s="530"/>
    </row>
    <row r="241" spans="1:20" ht="24" customHeight="1" x14ac:dyDescent="0.25">
      <c r="A241" s="1920" t="s">
        <v>352</v>
      </c>
      <c r="B241" s="1920"/>
      <c r="C241" s="1920"/>
      <c r="D241" s="1920"/>
      <c r="E241" s="1920"/>
      <c r="F241" s="1920"/>
      <c r="G241" s="1920"/>
      <c r="H241" s="1920"/>
      <c r="I241" s="1920"/>
      <c r="J241" s="1920"/>
      <c r="K241" s="1920"/>
      <c r="L241" s="1920"/>
      <c r="M241" s="1920"/>
      <c r="N241" s="1920"/>
      <c r="O241" s="1920"/>
      <c r="P241" s="1920"/>
      <c r="Q241" s="1920"/>
      <c r="R241" s="1920"/>
      <c r="S241" s="530" t="s">
        <v>364</v>
      </c>
    </row>
    <row r="242" spans="1:20" ht="23.25" customHeight="1" x14ac:dyDescent="0.25">
      <c r="A242" s="217"/>
      <c r="B242" s="54" t="s">
        <v>181</v>
      </c>
      <c r="C242" s="423">
        <v>48</v>
      </c>
      <c r="D242" s="424">
        <v>48</v>
      </c>
      <c r="E242" s="424">
        <v>0</v>
      </c>
      <c r="F242" s="425">
        <v>0</v>
      </c>
      <c r="G242" s="426">
        <v>0</v>
      </c>
      <c r="H242" s="425">
        <v>48</v>
      </c>
      <c r="I242" s="424">
        <v>48</v>
      </c>
      <c r="J242" s="424">
        <v>0</v>
      </c>
      <c r="K242" s="424">
        <v>0</v>
      </c>
      <c r="L242" s="426">
        <v>0</v>
      </c>
      <c r="M242" s="425">
        <v>48</v>
      </c>
      <c r="N242" s="424">
        <v>48</v>
      </c>
      <c r="O242" s="424">
        <v>0</v>
      </c>
      <c r="P242" s="424">
        <v>0</v>
      </c>
      <c r="Q242" s="427">
        <v>0</v>
      </c>
      <c r="R242" s="425"/>
      <c r="S242" s="530"/>
    </row>
    <row r="243" spans="1:20" ht="24" customHeight="1" thickBot="1" x14ac:dyDescent="0.3">
      <c r="A243" s="219"/>
      <c r="B243" s="255" t="s">
        <v>182</v>
      </c>
      <c r="C243" s="563">
        <v>0</v>
      </c>
      <c r="D243" s="433">
        <v>0</v>
      </c>
      <c r="E243" s="433">
        <v>0</v>
      </c>
      <c r="F243" s="433">
        <v>0</v>
      </c>
      <c r="G243" s="564">
        <v>0</v>
      </c>
      <c r="H243" s="433">
        <v>0</v>
      </c>
      <c r="I243" s="565">
        <v>0</v>
      </c>
      <c r="J243" s="565">
        <v>0</v>
      </c>
      <c r="K243" s="565">
        <v>0</v>
      </c>
      <c r="L243" s="564">
        <v>0</v>
      </c>
      <c r="M243" s="433">
        <v>0</v>
      </c>
      <c r="N243" s="565">
        <v>0</v>
      </c>
      <c r="O243" s="565">
        <v>0</v>
      </c>
      <c r="P243" s="565">
        <v>0</v>
      </c>
      <c r="Q243" s="566">
        <v>0</v>
      </c>
      <c r="R243" s="433"/>
      <c r="S243" s="530"/>
    </row>
    <row r="244" spans="1:20" ht="36" customHeight="1" thickBot="1" x14ac:dyDescent="0.3">
      <c r="A244" s="219"/>
      <c r="B244" s="255" t="s">
        <v>278</v>
      </c>
      <c r="C244" s="428">
        <f>D244</f>
        <v>0</v>
      </c>
      <c r="D244" s="429">
        <v>0</v>
      </c>
      <c r="E244" s="429">
        <v>0</v>
      </c>
      <c r="F244" s="429">
        <v>0</v>
      </c>
      <c r="G244" s="430">
        <v>0</v>
      </c>
      <c r="H244" s="428">
        <v>0</v>
      </c>
      <c r="I244" s="431">
        <v>0</v>
      </c>
      <c r="J244" s="431">
        <v>0</v>
      </c>
      <c r="K244" s="431">
        <v>0</v>
      </c>
      <c r="L244" s="430">
        <v>0</v>
      </c>
      <c r="M244" s="429">
        <f>N244</f>
        <v>0</v>
      </c>
      <c r="N244" s="431">
        <v>0</v>
      </c>
      <c r="O244" s="431">
        <v>0</v>
      </c>
      <c r="P244" s="431">
        <v>0</v>
      </c>
      <c r="Q244" s="432">
        <v>0</v>
      </c>
      <c r="R244" s="433"/>
      <c r="S244" s="530"/>
    </row>
    <row r="245" spans="1:20" ht="16.5" thickBot="1" x14ac:dyDescent="0.3">
      <c r="A245" s="159"/>
      <c r="B245" s="145" t="s">
        <v>131</v>
      </c>
      <c r="C245" s="434">
        <f>D245</f>
        <v>48</v>
      </c>
      <c r="D245" s="435">
        <f>D242+D243+D244</f>
        <v>48</v>
      </c>
      <c r="E245" s="436">
        <f>E242+E243+E244</f>
        <v>0</v>
      </c>
      <c r="F245" s="436">
        <f>F242+F243+F244</f>
        <v>0</v>
      </c>
      <c r="G245" s="437">
        <v>0</v>
      </c>
      <c r="H245" s="434">
        <f>I245</f>
        <v>48</v>
      </c>
      <c r="I245" s="435">
        <f>I242+I243+I244</f>
        <v>48</v>
      </c>
      <c r="J245" s="436">
        <f>J242+J243+J244</f>
        <v>0</v>
      </c>
      <c r="K245" s="436">
        <f>K242+K243+K244</f>
        <v>0</v>
      </c>
      <c r="L245" s="438"/>
      <c r="M245" s="434">
        <f>N245</f>
        <v>48</v>
      </c>
      <c r="N245" s="435">
        <f>N242+N243+N244</f>
        <v>48</v>
      </c>
      <c r="O245" s="436">
        <f>O242+O243+O244</f>
        <v>0</v>
      </c>
      <c r="P245" s="436">
        <f>P242+P243+P244</f>
        <v>0</v>
      </c>
      <c r="Q245" s="438">
        <v>0</v>
      </c>
      <c r="R245" s="656">
        <f>M245/C245*100</f>
        <v>100</v>
      </c>
      <c r="S245" s="530"/>
    </row>
    <row r="246" spans="1:20" ht="39.75" customHeight="1" x14ac:dyDescent="0.3">
      <c r="A246" s="1938" t="s">
        <v>359</v>
      </c>
      <c r="B246" s="1939"/>
      <c r="C246" s="1939"/>
      <c r="D246" s="1939"/>
      <c r="E246" s="1939"/>
      <c r="F246" s="1939"/>
      <c r="G246" s="1939"/>
      <c r="H246" s="1939"/>
      <c r="I246" s="1939"/>
      <c r="J246" s="1939"/>
      <c r="K246" s="1939"/>
      <c r="L246" s="1939"/>
      <c r="M246" s="1939"/>
      <c r="N246" s="1939"/>
      <c r="O246" s="1939"/>
      <c r="P246" s="1939"/>
      <c r="Q246" s="1939"/>
      <c r="R246" s="1940"/>
      <c r="S246" s="530"/>
    </row>
    <row r="247" spans="1:20" x14ac:dyDescent="0.25">
      <c r="A247" s="280"/>
      <c r="B247" s="282" t="s">
        <v>212</v>
      </c>
      <c r="C247" s="283">
        <f>D247+E247+F247+G247</f>
        <v>16405.2</v>
      </c>
      <c r="D247" s="281">
        <f>D248+D249+D250+D251+D252+D253+D254+D255+D256+D257</f>
        <v>2693.2</v>
      </c>
      <c r="E247" s="281">
        <f>E248+E249+E250+E252+E253+E254+E255+E256+E257</f>
        <v>13712</v>
      </c>
      <c r="F247" s="282">
        <f>F248+F249+F250+F251+F252+F253+F254+F255+F256+F257</f>
        <v>0</v>
      </c>
      <c r="G247" s="282">
        <f>G248+G249+G250+G251+G252+G253+G254+G255+G256+G257</f>
        <v>0</v>
      </c>
      <c r="H247" s="281">
        <f>I247+J247+K247+L247</f>
        <v>16405.2</v>
      </c>
      <c r="I247" s="281">
        <f>I248+I249+I250+I251+I252+I253+I254+I255+I256+I257</f>
        <v>2693.2</v>
      </c>
      <c r="J247" s="281">
        <f>J248+J249+J250+J252+J253+J254+J255+J256+J257</f>
        <v>13712</v>
      </c>
      <c r="K247" s="282">
        <f>K248+K249+K250+K251+K252+K253+K254+K255+K256+K257</f>
        <v>0</v>
      </c>
      <c r="L247" s="282">
        <f>L248+L249+L250+L251+L252+L253+L254+L255+L256+L257</f>
        <v>0</v>
      </c>
      <c r="M247" s="281">
        <f>N247+O247+P247+Q247</f>
        <v>16231.5</v>
      </c>
      <c r="N247" s="281">
        <f>N248+N249+N250+N251+N252+N253+N254+N255+N256+N257</f>
        <v>2519.5</v>
      </c>
      <c r="O247" s="281">
        <f>O248+O249+O250+O252+O253+O254+O255+O256+O257</f>
        <v>13712</v>
      </c>
      <c r="P247" s="282">
        <f>P248+P249+P250+P251+P252+P253+P254+P255+P256+P257</f>
        <v>0</v>
      </c>
      <c r="Q247" s="282">
        <f>Q248+Q249+Q250+Q251+Q252+Q253+Q254+Q255+Q256+Q257</f>
        <v>0</v>
      </c>
      <c r="R247" s="785">
        <f>M247/C247*100</f>
        <v>98.941189378977384</v>
      </c>
      <c r="S247" s="530"/>
    </row>
    <row r="248" spans="1:20" ht="23.25" customHeight="1" x14ac:dyDescent="0.25">
      <c r="A248" s="284">
        <v>1</v>
      </c>
      <c r="B248" s="505" t="s">
        <v>216</v>
      </c>
      <c r="C248" s="504">
        <v>0</v>
      </c>
      <c r="D248" s="285">
        <v>0</v>
      </c>
      <c r="E248" s="285">
        <v>0</v>
      </c>
      <c r="F248" s="286">
        <v>0</v>
      </c>
      <c r="G248" s="287">
        <v>0</v>
      </c>
      <c r="H248" s="284">
        <v>0</v>
      </c>
      <c r="I248" s="285">
        <v>0</v>
      </c>
      <c r="J248" s="285">
        <v>0</v>
      </c>
      <c r="K248" s="286">
        <v>0</v>
      </c>
      <c r="L248" s="287">
        <v>0</v>
      </c>
      <c r="M248" s="284">
        <v>0</v>
      </c>
      <c r="N248" s="285">
        <v>0</v>
      </c>
      <c r="O248" s="285">
        <v>0</v>
      </c>
      <c r="P248" s="286">
        <v>0</v>
      </c>
      <c r="Q248" s="287">
        <v>0</v>
      </c>
      <c r="R248" s="288"/>
      <c r="S248" s="530"/>
    </row>
    <row r="249" spans="1:20" ht="23.25" customHeight="1" x14ac:dyDescent="0.25">
      <c r="A249" s="284">
        <v>2</v>
      </c>
      <c r="B249" s="505" t="s">
        <v>217</v>
      </c>
      <c r="C249" s="504">
        <f t="shared" ref="C249:C257" si="45">D249+E249+F249+G249</f>
        <v>0</v>
      </c>
      <c r="D249" s="285">
        <v>0</v>
      </c>
      <c r="E249" s="285">
        <v>0</v>
      </c>
      <c r="F249" s="285">
        <v>0</v>
      </c>
      <c r="G249" s="287">
        <v>0</v>
      </c>
      <c r="H249" s="284">
        <f t="shared" ref="H249:H257" si="46">I249+J249+K249+L249</f>
        <v>0</v>
      </c>
      <c r="I249" s="285">
        <v>0</v>
      </c>
      <c r="J249" s="285">
        <v>0</v>
      </c>
      <c r="K249" s="285">
        <v>0</v>
      </c>
      <c r="L249" s="287">
        <v>0</v>
      </c>
      <c r="M249" s="284">
        <f t="shared" ref="M249:M257" si="47">N249+O249+P249+Q249</f>
        <v>0</v>
      </c>
      <c r="N249" s="285">
        <v>0</v>
      </c>
      <c r="O249" s="285">
        <v>0</v>
      </c>
      <c r="P249" s="285">
        <v>0</v>
      </c>
      <c r="Q249" s="287">
        <v>0</v>
      </c>
      <c r="R249" s="288"/>
      <c r="S249" s="530"/>
    </row>
    <row r="250" spans="1:20" ht="23.25" customHeight="1" x14ac:dyDescent="0.25">
      <c r="A250" s="284">
        <v>3</v>
      </c>
      <c r="B250" s="505" t="s">
        <v>218</v>
      </c>
      <c r="C250" s="504">
        <f t="shared" si="45"/>
        <v>12718.2</v>
      </c>
      <c r="D250" s="285">
        <v>0</v>
      </c>
      <c r="E250" s="285">
        <v>12718.2</v>
      </c>
      <c r="F250" s="285">
        <v>0</v>
      </c>
      <c r="G250" s="287">
        <v>0</v>
      </c>
      <c r="H250" s="284">
        <f t="shared" si="46"/>
        <v>12718.2</v>
      </c>
      <c r="I250" s="285">
        <v>0</v>
      </c>
      <c r="J250" s="285">
        <v>12718.2</v>
      </c>
      <c r="K250" s="285">
        <v>0</v>
      </c>
      <c r="L250" s="287">
        <v>0</v>
      </c>
      <c r="M250" s="284">
        <f t="shared" si="47"/>
        <v>12718.2</v>
      </c>
      <c r="N250" s="285">
        <v>0</v>
      </c>
      <c r="O250" s="285">
        <v>12718.2</v>
      </c>
      <c r="P250" s="285">
        <v>0</v>
      </c>
      <c r="Q250" s="287">
        <v>0</v>
      </c>
      <c r="R250" s="288">
        <v>0</v>
      </c>
      <c r="S250" s="530"/>
    </row>
    <row r="251" spans="1:20" ht="54" customHeight="1" x14ac:dyDescent="0.25">
      <c r="A251" s="284">
        <v>4</v>
      </c>
      <c r="B251" s="759" t="s">
        <v>413</v>
      </c>
      <c r="C251" s="504">
        <f t="shared" si="45"/>
        <v>12718.2</v>
      </c>
      <c r="D251" s="285">
        <v>0</v>
      </c>
      <c r="E251" s="285">
        <v>12718.2</v>
      </c>
      <c r="F251" s="285">
        <v>0</v>
      </c>
      <c r="G251" s="287">
        <v>0</v>
      </c>
      <c r="H251" s="284">
        <f t="shared" si="46"/>
        <v>12718.2</v>
      </c>
      <c r="I251" s="285">
        <v>0</v>
      </c>
      <c r="J251" s="285">
        <v>12718.2</v>
      </c>
      <c r="K251" s="285">
        <v>0</v>
      </c>
      <c r="L251" s="287">
        <v>0</v>
      </c>
      <c r="M251" s="284">
        <f t="shared" si="47"/>
        <v>12718.2</v>
      </c>
      <c r="N251" s="285">
        <v>0</v>
      </c>
      <c r="O251" s="285">
        <v>12718.2</v>
      </c>
      <c r="P251" s="285">
        <v>0</v>
      </c>
      <c r="Q251" s="287">
        <v>0</v>
      </c>
      <c r="R251" s="288"/>
      <c r="S251" s="530"/>
    </row>
    <row r="252" spans="1:20" ht="23.25" customHeight="1" x14ac:dyDescent="0.25">
      <c r="A252" s="284">
        <v>5</v>
      </c>
      <c r="B252" s="505" t="s">
        <v>220</v>
      </c>
      <c r="C252" s="504">
        <f t="shared" si="45"/>
        <v>0</v>
      </c>
      <c r="D252" s="285">
        <v>0</v>
      </c>
      <c r="E252" s="285">
        <v>0</v>
      </c>
      <c r="F252" s="285">
        <v>0</v>
      </c>
      <c r="G252" s="287">
        <v>0</v>
      </c>
      <c r="H252" s="284">
        <v>0</v>
      </c>
      <c r="I252" s="285">
        <v>0</v>
      </c>
      <c r="J252" s="285">
        <v>0</v>
      </c>
      <c r="K252" s="285">
        <v>0</v>
      </c>
      <c r="L252" s="287">
        <v>0</v>
      </c>
      <c r="M252" s="284">
        <f t="shared" si="47"/>
        <v>0</v>
      </c>
      <c r="N252" s="285">
        <v>0</v>
      </c>
      <c r="O252" s="285">
        <v>0</v>
      </c>
      <c r="P252" s="285">
        <v>0</v>
      </c>
      <c r="Q252" s="287">
        <v>0</v>
      </c>
      <c r="R252" s="288"/>
      <c r="S252" s="530"/>
    </row>
    <row r="253" spans="1:20" ht="31.5" customHeight="1" x14ac:dyDescent="0.25">
      <c r="A253" s="284">
        <v>6</v>
      </c>
      <c r="B253" s="506" t="s">
        <v>221</v>
      </c>
      <c r="C253" s="504">
        <f t="shared" si="45"/>
        <v>0</v>
      </c>
      <c r="D253" s="285">
        <v>0</v>
      </c>
      <c r="E253" s="285">
        <v>0</v>
      </c>
      <c r="F253" s="285">
        <v>0</v>
      </c>
      <c r="G253" s="287">
        <v>0</v>
      </c>
      <c r="H253" s="284">
        <v>0</v>
      </c>
      <c r="I253" s="285">
        <v>0</v>
      </c>
      <c r="J253" s="285">
        <v>0</v>
      </c>
      <c r="K253" s="285">
        <v>0</v>
      </c>
      <c r="L253" s="287">
        <v>0</v>
      </c>
      <c r="M253" s="284">
        <f t="shared" si="47"/>
        <v>0</v>
      </c>
      <c r="N253" s="285">
        <v>0</v>
      </c>
      <c r="O253" s="285">
        <v>0</v>
      </c>
      <c r="P253" s="285">
        <v>0</v>
      </c>
      <c r="Q253" s="287">
        <v>0</v>
      </c>
      <c r="R253" s="288"/>
      <c r="S253" s="530"/>
    </row>
    <row r="254" spans="1:20" ht="30.75" customHeight="1" x14ac:dyDescent="0.25">
      <c r="A254" s="284">
        <v>7</v>
      </c>
      <c r="B254" s="506" t="s">
        <v>222</v>
      </c>
      <c r="C254" s="504">
        <f t="shared" si="45"/>
        <v>2433.1</v>
      </c>
      <c r="D254" s="285">
        <v>2433.1</v>
      </c>
      <c r="E254" s="285">
        <v>0</v>
      </c>
      <c r="F254" s="285">
        <v>0</v>
      </c>
      <c r="G254" s="287">
        <v>0</v>
      </c>
      <c r="H254" s="284">
        <f t="shared" si="46"/>
        <v>2433.1</v>
      </c>
      <c r="I254" s="285">
        <v>2433.1</v>
      </c>
      <c r="J254" s="285">
        <v>0</v>
      </c>
      <c r="K254" s="285">
        <v>0</v>
      </c>
      <c r="L254" s="287">
        <v>0</v>
      </c>
      <c r="M254" s="284">
        <f t="shared" si="47"/>
        <v>2259.4</v>
      </c>
      <c r="N254" s="285">
        <v>2259.4</v>
      </c>
      <c r="O254" s="285">
        <v>0</v>
      </c>
      <c r="P254" s="285">
        <v>0</v>
      </c>
      <c r="Q254" s="287">
        <v>0</v>
      </c>
      <c r="R254" s="288"/>
      <c r="S254" s="530"/>
    </row>
    <row r="255" spans="1:20" ht="29.25" customHeight="1" x14ac:dyDescent="0.25">
      <c r="A255" s="284">
        <v>8</v>
      </c>
      <c r="B255" s="506" t="s">
        <v>223</v>
      </c>
      <c r="C255" s="504">
        <f t="shared" si="45"/>
        <v>0</v>
      </c>
      <c r="D255" s="285">
        <v>0</v>
      </c>
      <c r="E255" s="285">
        <v>0</v>
      </c>
      <c r="F255" s="285">
        <v>0</v>
      </c>
      <c r="G255" s="287">
        <v>0</v>
      </c>
      <c r="H255" s="284">
        <f t="shared" si="46"/>
        <v>0</v>
      </c>
      <c r="I255" s="285">
        <v>0</v>
      </c>
      <c r="J255" s="285">
        <v>0</v>
      </c>
      <c r="K255" s="285">
        <v>0</v>
      </c>
      <c r="L255" s="287">
        <v>0</v>
      </c>
      <c r="M255" s="284">
        <f t="shared" si="47"/>
        <v>0</v>
      </c>
      <c r="N255" s="285">
        <v>0</v>
      </c>
      <c r="O255" s="285">
        <v>0</v>
      </c>
      <c r="P255" s="285">
        <v>0</v>
      </c>
      <c r="Q255" s="287">
        <v>0</v>
      </c>
      <c r="R255" s="288"/>
      <c r="S255" s="530"/>
    </row>
    <row r="256" spans="1:20" ht="32.25" customHeight="1" x14ac:dyDescent="0.25">
      <c r="A256" s="284">
        <v>9</v>
      </c>
      <c r="B256" s="506" t="s">
        <v>224</v>
      </c>
      <c r="C256" s="504">
        <f t="shared" si="45"/>
        <v>50</v>
      </c>
      <c r="D256" s="285">
        <v>50</v>
      </c>
      <c r="E256" s="285">
        <v>0</v>
      </c>
      <c r="F256" s="285">
        <v>0</v>
      </c>
      <c r="G256" s="287">
        <v>0</v>
      </c>
      <c r="H256" s="284">
        <f t="shared" si="46"/>
        <v>50</v>
      </c>
      <c r="I256" s="285">
        <v>50</v>
      </c>
      <c r="J256" s="285">
        <v>0</v>
      </c>
      <c r="K256" s="285">
        <v>0</v>
      </c>
      <c r="L256" s="287">
        <v>0</v>
      </c>
      <c r="M256" s="284">
        <f t="shared" si="47"/>
        <v>50</v>
      </c>
      <c r="N256" s="285">
        <v>50</v>
      </c>
      <c r="O256" s="285">
        <v>0</v>
      </c>
      <c r="P256" s="285">
        <v>0</v>
      </c>
      <c r="Q256" s="287">
        <v>0</v>
      </c>
      <c r="R256" s="288"/>
      <c r="S256" s="530"/>
      <c r="T256" s="530"/>
    </row>
    <row r="257" spans="1:20" x14ac:dyDescent="0.25">
      <c r="A257" s="284">
        <v>10</v>
      </c>
      <c r="B257" s="506" t="s">
        <v>225</v>
      </c>
      <c r="C257" s="504">
        <f t="shared" si="45"/>
        <v>1203.8999999999999</v>
      </c>
      <c r="D257" s="285">
        <v>210.1</v>
      </c>
      <c r="E257" s="285">
        <v>993.8</v>
      </c>
      <c r="F257" s="285">
        <v>0</v>
      </c>
      <c r="G257" s="287">
        <v>0</v>
      </c>
      <c r="H257" s="284">
        <f t="shared" si="46"/>
        <v>1203.8999999999999</v>
      </c>
      <c r="I257" s="285">
        <v>210.1</v>
      </c>
      <c r="J257" s="285">
        <v>993.8</v>
      </c>
      <c r="K257" s="285">
        <v>0</v>
      </c>
      <c r="L257" s="287">
        <v>0</v>
      </c>
      <c r="M257" s="284">
        <f t="shared" si="47"/>
        <v>1203.8999999999999</v>
      </c>
      <c r="N257" s="285">
        <v>210.1</v>
      </c>
      <c r="O257" s="285">
        <v>993.8</v>
      </c>
      <c r="P257" s="285">
        <v>0</v>
      </c>
      <c r="Q257" s="287">
        <v>0</v>
      </c>
      <c r="R257" s="288"/>
      <c r="S257" s="530"/>
    </row>
    <row r="258" spans="1:20" x14ac:dyDescent="0.25">
      <c r="A258" s="285"/>
      <c r="B258" s="507" t="s">
        <v>213</v>
      </c>
      <c r="C258" s="291">
        <f>D258+E258+F258+G258</f>
        <v>64968.7</v>
      </c>
      <c r="D258" s="289">
        <f>D259+D260+D261+D262+D263+D264+D265+D266+D267</f>
        <v>4923.5</v>
      </c>
      <c r="E258" s="289">
        <f>E259+E260+E261+E262+E263+E264+E265+E266+E267</f>
        <v>60045.2</v>
      </c>
      <c r="F258" s="289">
        <f>F259+F260+F261+F262+F263+F264+F265+F266+F267</f>
        <v>0</v>
      </c>
      <c r="G258" s="290">
        <f>G259+G260+G261+G262+G263+G264+G265+G266+G267</f>
        <v>0</v>
      </c>
      <c r="H258" s="289">
        <f>I258+J258+K258+L258</f>
        <v>64968.7</v>
      </c>
      <c r="I258" s="289">
        <f>I259+I260+I261+I262+I263+I264+I265+I266+I267</f>
        <v>4923.5</v>
      </c>
      <c r="J258" s="289">
        <f>J259+J260+J261+J262+J263+J264+J265+J266+J267</f>
        <v>60045.2</v>
      </c>
      <c r="K258" s="289">
        <f>K259+K260+K261+K262+K263+K264+K265+K266+K267</f>
        <v>0</v>
      </c>
      <c r="L258" s="290">
        <f>L259+L260+L261+L262+L263+L264+L265+L266+L267</f>
        <v>0</v>
      </c>
      <c r="M258" s="289">
        <f>N258+O258+P258+Q258</f>
        <v>11704.7</v>
      </c>
      <c r="N258" s="289">
        <f>N259+N260+N261+N262+N263+N264+N265+N266+N267</f>
        <v>4923.3</v>
      </c>
      <c r="O258" s="289">
        <f>O259+O260+O261+O262+O263+O264+O265+O266+O267</f>
        <v>6781.4</v>
      </c>
      <c r="P258" s="289">
        <f>P259+P260+P261+P262+P263+P264+P265+P266+P267</f>
        <v>0</v>
      </c>
      <c r="Q258" s="290">
        <f>Q259+Q260+Q261+Q262+Q263+Q264+Q265+Q266+Q267</f>
        <v>0</v>
      </c>
      <c r="R258" s="786">
        <f>M258/C258*100</f>
        <v>18.015906120947474</v>
      </c>
      <c r="S258" s="530"/>
    </row>
    <row r="259" spans="1:20" x14ac:dyDescent="0.25">
      <c r="A259" s="284">
        <v>1</v>
      </c>
      <c r="B259" s="505" t="s">
        <v>216</v>
      </c>
      <c r="C259" s="504">
        <f>D259+G259</f>
        <v>4314.3</v>
      </c>
      <c r="D259" s="285">
        <v>4314.3</v>
      </c>
      <c r="E259" s="285">
        <v>0</v>
      </c>
      <c r="F259" s="285">
        <v>0</v>
      </c>
      <c r="G259" s="287">
        <v>0</v>
      </c>
      <c r="H259" s="284">
        <f>I259+L259</f>
        <v>4314.3</v>
      </c>
      <c r="I259" s="285">
        <v>4314.3</v>
      </c>
      <c r="J259" s="285">
        <v>0</v>
      </c>
      <c r="K259" s="285">
        <v>0</v>
      </c>
      <c r="L259" s="287">
        <v>0</v>
      </c>
      <c r="M259" s="284">
        <f>N259+Q259</f>
        <v>4314.1000000000004</v>
      </c>
      <c r="N259" s="285">
        <v>4314.1000000000004</v>
      </c>
      <c r="O259" s="285">
        <v>0</v>
      </c>
      <c r="P259" s="285">
        <v>0</v>
      </c>
      <c r="Q259" s="287">
        <v>0</v>
      </c>
      <c r="R259" s="288"/>
      <c r="S259" s="530"/>
    </row>
    <row r="260" spans="1:20" x14ac:dyDescent="0.25">
      <c r="A260" s="284">
        <v>2</v>
      </c>
      <c r="B260" s="505" t="s">
        <v>217</v>
      </c>
      <c r="C260" s="504">
        <f>D260+E260+F260</f>
        <v>49510.1</v>
      </c>
      <c r="D260" s="285">
        <v>290</v>
      </c>
      <c r="E260" s="285">
        <v>49220.1</v>
      </c>
      <c r="F260" s="285">
        <v>0</v>
      </c>
      <c r="G260" s="287">
        <v>0</v>
      </c>
      <c r="H260" s="284">
        <f>I260+J260+K260</f>
        <v>49510.1</v>
      </c>
      <c r="I260" s="285">
        <v>290</v>
      </c>
      <c r="J260" s="285">
        <v>49220.1</v>
      </c>
      <c r="K260" s="285">
        <v>0</v>
      </c>
      <c r="L260" s="287">
        <v>0</v>
      </c>
      <c r="M260" s="284">
        <f>N260+O260+P260</f>
        <v>290</v>
      </c>
      <c r="N260" s="285">
        <v>290</v>
      </c>
      <c r="O260" s="285">
        <v>0</v>
      </c>
      <c r="P260" s="285">
        <v>0</v>
      </c>
      <c r="Q260" s="287">
        <v>0</v>
      </c>
      <c r="R260" s="288"/>
      <c r="S260" s="530"/>
    </row>
    <row r="261" spans="1:20" x14ac:dyDescent="0.25">
      <c r="A261" s="284">
        <v>3</v>
      </c>
      <c r="B261" s="505" t="s">
        <v>218</v>
      </c>
      <c r="C261" s="504">
        <f>D261+E261+G261+F261</f>
        <v>4362.8</v>
      </c>
      <c r="D261" s="285">
        <v>319.2</v>
      </c>
      <c r="E261" s="285">
        <v>4043.6</v>
      </c>
      <c r="F261" s="285">
        <v>0</v>
      </c>
      <c r="G261" s="287">
        <v>0</v>
      </c>
      <c r="H261" s="284">
        <f>I261+J261+L261+K261</f>
        <v>4362.8</v>
      </c>
      <c r="I261" s="285">
        <v>319.2</v>
      </c>
      <c r="J261" s="285">
        <v>4043.6</v>
      </c>
      <c r="K261" s="285">
        <v>0</v>
      </c>
      <c r="L261" s="287">
        <v>0</v>
      </c>
      <c r="M261" s="284">
        <f>N261+O261+Q261+P261</f>
        <v>319.2</v>
      </c>
      <c r="N261" s="285">
        <v>319.2</v>
      </c>
      <c r="O261" s="285">
        <v>0</v>
      </c>
      <c r="P261" s="285">
        <v>0</v>
      </c>
      <c r="Q261" s="287">
        <v>0</v>
      </c>
      <c r="R261" s="288"/>
      <c r="S261" s="530"/>
    </row>
    <row r="262" spans="1:20" x14ac:dyDescent="0.25">
      <c r="A262" s="284">
        <v>4</v>
      </c>
      <c r="B262" s="505" t="s">
        <v>219</v>
      </c>
      <c r="C262" s="504">
        <f>D262+E262+F262</f>
        <v>0</v>
      </c>
      <c r="D262" s="285">
        <v>0</v>
      </c>
      <c r="E262" s="285">
        <v>0</v>
      </c>
      <c r="F262" s="285">
        <v>0</v>
      </c>
      <c r="G262" s="287">
        <v>0</v>
      </c>
      <c r="H262" s="284">
        <f>I262+J262+K262</f>
        <v>0</v>
      </c>
      <c r="I262" s="285">
        <v>0</v>
      </c>
      <c r="J262" s="285">
        <v>0</v>
      </c>
      <c r="K262" s="285">
        <v>0</v>
      </c>
      <c r="L262" s="287">
        <v>0</v>
      </c>
      <c r="M262" s="284">
        <f>N262+O262+P262</f>
        <v>0</v>
      </c>
      <c r="N262" s="285">
        <v>0</v>
      </c>
      <c r="O262" s="285">
        <v>0</v>
      </c>
      <c r="P262" s="285">
        <v>0</v>
      </c>
      <c r="Q262" s="287">
        <v>0</v>
      </c>
      <c r="R262" s="288"/>
      <c r="S262" s="530"/>
    </row>
    <row r="263" spans="1:20" ht="26.25" customHeight="1" x14ac:dyDescent="0.25">
      <c r="A263" s="284">
        <v>5</v>
      </c>
      <c r="B263" s="505" t="s">
        <v>220</v>
      </c>
      <c r="C263" s="504">
        <f>D263+E263+F263+G263</f>
        <v>0</v>
      </c>
      <c r="D263" s="285">
        <v>0</v>
      </c>
      <c r="E263" s="285">
        <v>0</v>
      </c>
      <c r="F263" s="285">
        <v>0</v>
      </c>
      <c r="G263" s="287">
        <v>0</v>
      </c>
      <c r="H263" s="284">
        <f>I263+J263+K263+L263</f>
        <v>0</v>
      </c>
      <c r="I263" s="285">
        <v>0</v>
      </c>
      <c r="J263" s="285">
        <v>0</v>
      </c>
      <c r="K263" s="285">
        <v>0</v>
      </c>
      <c r="L263" s="287">
        <v>0</v>
      </c>
      <c r="M263" s="284">
        <f>N263+O263+P263+Q263</f>
        <v>0</v>
      </c>
      <c r="N263" s="285">
        <v>0</v>
      </c>
      <c r="O263" s="285">
        <v>0</v>
      </c>
      <c r="P263" s="285">
        <v>0</v>
      </c>
      <c r="Q263" s="287">
        <v>0</v>
      </c>
      <c r="R263" s="288"/>
      <c r="S263" s="530"/>
    </row>
    <row r="264" spans="1:20" ht="26.25" x14ac:dyDescent="0.25">
      <c r="A264" s="284">
        <v>6</v>
      </c>
      <c r="B264" s="506" t="s">
        <v>221</v>
      </c>
      <c r="C264" s="504">
        <f>D264+E264+F264</f>
        <v>1048.5999999999999</v>
      </c>
      <c r="D264" s="285">
        <v>0</v>
      </c>
      <c r="E264" s="285">
        <v>1048.5999999999999</v>
      </c>
      <c r="F264" s="285">
        <v>0</v>
      </c>
      <c r="G264" s="287">
        <v>0</v>
      </c>
      <c r="H264" s="284">
        <f>I264+J264+K264</f>
        <v>1048.5999999999999</v>
      </c>
      <c r="I264" s="285">
        <v>0</v>
      </c>
      <c r="J264" s="285">
        <v>1048.5999999999999</v>
      </c>
      <c r="K264" s="285">
        <v>0</v>
      </c>
      <c r="L264" s="287">
        <v>0</v>
      </c>
      <c r="M264" s="284">
        <f>N264+O264+P264</f>
        <v>1048.5</v>
      </c>
      <c r="N264" s="285">
        <v>0</v>
      </c>
      <c r="O264" s="285">
        <v>1048.5</v>
      </c>
      <c r="P264" s="285">
        <v>0</v>
      </c>
      <c r="Q264" s="287">
        <v>0</v>
      </c>
      <c r="R264" s="288"/>
      <c r="S264" s="530"/>
    </row>
    <row r="265" spans="1:20" ht="23.25" customHeight="1" x14ac:dyDescent="0.25">
      <c r="A265" s="284">
        <v>7</v>
      </c>
      <c r="B265" s="506" t="s">
        <v>222</v>
      </c>
      <c r="C265" s="504">
        <f>D265+E265+F265</f>
        <v>5656.4</v>
      </c>
      <c r="D265" s="285">
        <v>0</v>
      </c>
      <c r="E265" s="285">
        <v>5656.4</v>
      </c>
      <c r="F265" s="285">
        <v>0</v>
      </c>
      <c r="G265" s="287">
        <v>0</v>
      </c>
      <c r="H265" s="284">
        <f>I265+J265+K265</f>
        <v>5656.4</v>
      </c>
      <c r="I265" s="285">
        <v>0</v>
      </c>
      <c r="J265" s="285">
        <v>5656.4</v>
      </c>
      <c r="K265" s="285">
        <v>0</v>
      </c>
      <c r="L265" s="287">
        <v>0</v>
      </c>
      <c r="M265" s="284">
        <f>N265+O265+P265</f>
        <v>5656.4</v>
      </c>
      <c r="N265" s="285">
        <v>0</v>
      </c>
      <c r="O265" s="285">
        <v>5656.4</v>
      </c>
      <c r="P265" s="285">
        <v>0</v>
      </c>
      <c r="Q265" s="287">
        <v>0</v>
      </c>
      <c r="R265" s="288"/>
      <c r="S265" s="530"/>
    </row>
    <row r="266" spans="1:20" ht="29.25" customHeight="1" x14ac:dyDescent="0.25">
      <c r="A266" s="284">
        <v>8</v>
      </c>
      <c r="B266" s="506" t="s">
        <v>223</v>
      </c>
      <c r="C266" s="504">
        <f>D266+E266+F266</f>
        <v>0</v>
      </c>
      <c r="D266" s="285">
        <v>0</v>
      </c>
      <c r="E266" s="285">
        <v>0</v>
      </c>
      <c r="F266" s="285">
        <v>0</v>
      </c>
      <c r="G266" s="287">
        <v>0</v>
      </c>
      <c r="H266" s="284">
        <f>I266+J266+K266</f>
        <v>0</v>
      </c>
      <c r="I266" s="285">
        <v>0</v>
      </c>
      <c r="J266" s="285">
        <v>0</v>
      </c>
      <c r="K266" s="285">
        <v>0</v>
      </c>
      <c r="L266" s="287">
        <v>0</v>
      </c>
      <c r="M266" s="284">
        <f>N266+O266+P266</f>
        <v>0</v>
      </c>
      <c r="N266" s="285">
        <v>0</v>
      </c>
      <c r="O266" s="285">
        <v>0</v>
      </c>
      <c r="P266" s="285">
        <v>0</v>
      </c>
      <c r="Q266" s="287">
        <v>0</v>
      </c>
      <c r="R266" s="288"/>
      <c r="S266" s="530"/>
    </row>
    <row r="267" spans="1:20" ht="30.75" customHeight="1" thickBot="1" x14ac:dyDescent="0.3">
      <c r="A267" s="515">
        <v>9</v>
      </c>
      <c r="B267" s="516" t="s">
        <v>225</v>
      </c>
      <c r="C267" s="517">
        <f>D267+E267+F267+G267</f>
        <v>76.5</v>
      </c>
      <c r="D267" s="484">
        <v>0</v>
      </c>
      <c r="E267" s="484">
        <v>76.5</v>
      </c>
      <c r="F267" s="484">
        <v>0</v>
      </c>
      <c r="G267" s="485">
        <v>0</v>
      </c>
      <c r="H267" s="515">
        <f>I267+J267+K267+L267</f>
        <v>76.5</v>
      </c>
      <c r="I267" s="484">
        <v>0</v>
      </c>
      <c r="J267" s="484">
        <v>76.5</v>
      </c>
      <c r="K267" s="484">
        <v>0</v>
      </c>
      <c r="L267" s="485">
        <v>0</v>
      </c>
      <c r="M267" s="515">
        <f>N267+O267+P267+Q267</f>
        <v>76.5</v>
      </c>
      <c r="N267" s="484">
        <v>0</v>
      </c>
      <c r="O267" s="484">
        <v>76.5</v>
      </c>
      <c r="P267" s="484">
        <v>0</v>
      </c>
      <c r="Q267" s="485">
        <v>0</v>
      </c>
      <c r="R267" s="486"/>
      <c r="S267" s="530"/>
    </row>
    <row r="268" spans="1:20" ht="31.5" customHeight="1" thickBot="1" x14ac:dyDescent="0.3">
      <c r="A268" s="508"/>
      <c r="B268" s="509" t="s">
        <v>102</v>
      </c>
      <c r="C268" s="510">
        <f>D268+E268+F268+G268</f>
        <v>81373.899999999994</v>
      </c>
      <c r="D268" s="511">
        <f>D247+D258</f>
        <v>7616.7</v>
      </c>
      <c r="E268" s="511">
        <f>E247+E258</f>
        <v>73757.2</v>
      </c>
      <c r="F268" s="511">
        <f>F247+F258</f>
        <v>0</v>
      </c>
      <c r="G268" s="512">
        <f>G247+G258</f>
        <v>0</v>
      </c>
      <c r="H268" s="511">
        <f>I268+J268+K268+L268</f>
        <v>81373.899999999994</v>
      </c>
      <c r="I268" s="511">
        <f>I267+I266+I265+I264+I263+I262+I261+I260+I259+I257+I256+I255+I254+I253+I252+I251+I250+I249+I248</f>
        <v>7616.7000000000007</v>
      </c>
      <c r="J268" s="511">
        <f>J247+J258</f>
        <v>73757.2</v>
      </c>
      <c r="K268" s="511">
        <f>K247+K258</f>
        <v>0</v>
      </c>
      <c r="L268" s="512">
        <f>L247+L258</f>
        <v>0</v>
      </c>
      <c r="M268" s="511">
        <f>N268+O268+P268+Q268</f>
        <v>40654.400000000009</v>
      </c>
      <c r="N268" s="513">
        <f>N247+N258</f>
        <v>7442.8</v>
      </c>
      <c r="O268" s="511">
        <f>O267+O266+O265+O264+O263+O262+O261+O260+O259+O257+O256+O255+O254+O253+O252+O251+O250+O249+O248</f>
        <v>33211.600000000006</v>
      </c>
      <c r="P268" s="511">
        <f>P247+P258</f>
        <v>0</v>
      </c>
      <c r="Q268" s="512">
        <f>Q247+Q258</f>
        <v>0</v>
      </c>
      <c r="R268" s="787">
        <f>M268/C268*100</f>
        <v>49.959999459286095</v>
      </c>
      <c r="S268" s="530"/>
    </row>
    <row r="269" spans="1:20" ht="27.75" customHeight="1" x14ac:dyDescent="0.3">
      <c r="A269" s="1941" t="s">
        <v>361</v>
      </c>
      <c r="B269" s="1942"/>
      <c r="C269" s="1942"/>
      <c r="D269" s="1942"/>
      <c r="E269" s="1942"/>
      <c r="F269" s="1942"/>
      <c r="G269" s="1942"/>
      <c r="H269" s="1942"/>
      <c r="I269" s="1942"/>
      <c r="J269" s="1942"/>
      <c r="K269" s="1942"/>
      <c r="L269" s="1942"/>
      <c r="M269" s="1942"/>
      <c r="N269" s="1942"/>
      <c r="O269" s="1942"/>
      <c r="P269" s="1942"/>
      <c r="Q269" s="1942"/>
      <c r="R269" s="1943"/>
      <c r="S269" s="530"/>
      <c r="T269" t="s">
        <v>368</v>
      </c>
    </row>
    <row r="270" spans="1:20" ht="72.75" x14ac:dyDescent="0.25">
      <c r="A270" s="496">
        <v>1</v>
      </c>
      <c r="B270" s="503" t="s">
        <v>423</v>
      </c>
      <c r="C270" s="779">
        <f>D270</f>
        <v>230</v>
      </c>
      <c r="D270" s="780">
        <v>230</v>
      </c>
      <c r="E270" s="781">
        <v>0</v>
      </c>
      <c r="F270" s="781">
        <v>0</v>
      </c>
      <c r="G270" s="782">
        <v>0</v>
      </c>
      <c r="H270" s="779">
        <f>I270</f>
        <v>230</v>
      </c>
      <c r="I270" s="780">
        <v>230</v>
      </c>
      <c r="J270" s="781">
        <v>0</v>
      </c>
      <c r="K270" s="781">
        <v>0</v>
      </c>
      <c r="L270" s="782">
        <v>0</v>
      </c>
      <c r="M270" s="779">
        <f>N270</f>
        <v>230</v>
      </c>
      <c r="N270" s="780">
        <v>230</v>
      </c>
      <c r="O270" s="781">
        <v>0</v>
      </c>
      <c r="P270" s="783">
        <v>0</v>
      </c>
      <c r="Q270" s="784">
        <v>0</v>
      </c>
      <c r="R270" s="495"/>
      <c r="S270" s="530"/>
    </row>
    <row r="271" spans="1:20" ht="24.75" x14ac:dyDescent="0.25">
      <c r="A271" s="496">
        <v>2</v>
      </c>
      <c r="B271" s="54" t="s">
        <v>258</v>
      </c>
      <c r="C271" s="779">
        <f>D271</f>
        <v>20.8</v>
      </c>
      <c r="D271" s="780">
        <v>20.8</v>
      </c>
      <c r="E271" s="781">
        <v>0</v>
      </c>
      <c r="F271" s="781">
        <v>0</v>
      </c>
      <c r="G271" s="782">
        <v>0</v>
      </c>
      <c r="H271" s="779">
        <f>I271</f>
        <v>20.8</v>
      </c>
      <c r="I271" s="780">
        <v>20.8</v>
      </c>
      <c r="J271" s="781">
        <v>0</v>
      </c>
      <c r="K271" s="781">
        <v>0</v>
      </c>
      <c r="L271" s="782">
        <v>0</v>
      </c>
      <c r="M271" s="779"/>
      <c r="N271" s="780">
        <v>20.8</v>
      </c>
      <c r="O271" s="781">
        <v>0</v>
      </c>
      <c r="P271" s="783">
        <v>0</v>
      </c>
      <c r="Q271" s="784">
        <v>0</v>
      </c>
      <c r="R271" s="495"/>
      <c r="S271" s="530"/>
    </row>
    <row r="272" spans="1:20" ht="37.5" customHeight="1" x14ac:dyDescent="0.25">
      <c r="A272" s="496">
        <v>10</v>
      </c>
      <c r="B272" s="54" t="s">
        <v>424</v>
      </c>
      <c r="C272" s="779">
        <f>D272</f>
        <v>0</v>
      </c>
      <c r="D272" s="780">
        <v>0</v>
      </c>
      <c r="E272" s="781">
        <v>0</v>
      </c>
      <c r="F272" s="781">
        <v>0</v>
      </c>
      <c r="G272" s="782">
        <v>0</v>
      </c>
      <c r="H272" s="779">
        <f>I272</f>
        <v>0</v>
      </c>
      <c r="I272" s="780">
        <v>0</v>
      </c>
      <c r="J272" s="781">
        <v>0</v>
      </c>
      <c r="K272" s="781">
        <v>0</v>
      </c>
      <c r="L272" s="782">
        <v>0</v>
      </c>
      <c r="M272" s="779">
        <f>N272</f>
        <v>0</v>
      </c>
      <c r="N272" s="780">
        <v>0</v>
      </c>
      <c r="O272" s="781">
        <v>0</v>
      </c>
      <c r="P272" s="783">
        <v>0</v>
      </c>
      <c r="Q272" s="784">
        <v>0</v>
      </c>
      <c r="R272" s="495"/>
      <c r="S272" s="530"/>
    </row>
    <row r="273" spans="1:20" ht="25.5" thickBot="1" x14ac:dyDescent="0.3">
      <c r="A273" s="496">
        <v>11</v>
      </c>
      <c r="B273" s="503" t="s">
        <v>294</v>
      </c>
      <c r="C273" s="779">
        <f>D273</f>
        <v>0</v>
      </c>
      <c r="D273" s="780">
        <v>0</v>
      </c>
      <c r="E273" s="781">
        <v>0</v>
      </c>
      <c r="F273" s="781">
        <v>0</v>
      </c>
      <c r="G273" s="782">
        <v>0</v>
      </c>
      <c r="H273" s="779">
        <f>I273</f>
        <v>0</v>
      </c>
      <c r="I273" s="780">
        <v>0</v>
      </c>
      <c r="J273" s="781">
        <v>0</v>
      </c>
      <c r="K273" s="781">
        <v>0</v>
      </c>
      <c r="L273" s="782">
        <v>0</v>
      </c>
      <c r="M273" s="779">
        <f>N273</f>
        <v>0</v>
      </c>
      <c r="N273" s="780">
        <v>0</v>
      </c>
      <c r="O273" s="781">
        <v>0</v>
      </c>
      <c r="P273" s="783">
        <v>0</v>
      </c>
      <c r="Q273" s="782">
        <v>0</v>
      </c>
      <c r="R273" s="495"/>
      <c r="S273" s="530"/>
    </row>
    <row r="274" spans="1:20" ht="16.5" thickBot="1" x14ac:dyDescent="0.3">
      <c r="A274" s="521"/>
      <c r="B274" s="522" t="s">
        <v>102</v>
      </c>
      <c r="C274" s="523">
        <f>D274</f>
        <v>250.8</v>
      </c>
      <c r="D274" s="524">
        <f>SUM(D270:D273)</f>
        <v>250.8</v>
      </c>
      <c r="E274" s="525">
        <f>SUM(E270:E273)</f>
        <v>0</v>
      </c>
      <c r="F274" s="525">
        <f>SUM(F270:F273)</f>
        <v>0</v>
      </c>
      <c r="G274" s="526">
        <f>SUM(G270:G273)</f>
        <v>0</v>
      </c>
      <c r="H274" s="523">
        <f>I274</f>
        <v>250.8</v>
      </c>
      <c r="I274" s="524">
        <f>SUM(I270:I273)</f>
        <v>250.8</v>
      </c>
      <c r="J274" s="525">
        <f>SUM(J270:J273)</f>
        <v>0</v>
      </c>
      <c r="K274" s="525">
        <f>SUM(K270:K273)</f>
        <v>0</v>
      </c>
      <c r="L274" s="526">
        <f>SUM(L270:L273)</f>
        <v>0</v>
      </c>
      <c r="M274" s="523">
        <f>N274</f>
        <v>250.8</v>
      </c>
      <c r="N274" s="524">
        <f>SUM(N270:N273)</f>
        <v>250.8</v>
      </c>
      <c r="O274" s="525">
        <f>SUM(O270:O273)</f>
        <v>0</v>
      </c>
      <c r="P274" s="525">
        <f>SUM(P270:P273)</f>
        <v>0</v>
      </c>
      <c r="Q274" s="526">
        <f>SUM(Q270:Q273)</f>
        <v>0</v>
      </c>
      <c r="R274" s="788">
        <f>M274/C274*100</f>
        <v>100</v>
      </c>
      <c r="S274" s="530"/>
    </row>
    <row r="275" spans="1:20" ht="27.75" customHeight="1" x14ac:dyDescent="0.3">
      <c r="A275" s="1944" t="s">
        <v>393</v>
      </c>
      <c r="B275" s="1945"/>
      <c r="C275" s="1945"/>
      <c r="D275" s="1945"/>
      <c r="E275" s="1945"/>
      <c r="F275" s="1945"/>
      <c r="G275" s="1945"/>
      <c r="H275" s="1945"/>
      <c r="I275" s="1945"/>
      <c r="J275" s="1945"/>
      <c r="K275" s="1945"/>
      <c r="L275" s="1945"/>
      <c r="M275" s="1945"/>
      <c r="N275" s="1945"/>
      <c r="O275" s="1945"/>
      <c r="P275" s="1945"/>
      <c r="Q275" s="1945"/>
      <c r="R275" s="1946"/>
      <c r="S275" s="530"/>
      <c r="T275" t="s">
        <v>389</v>
      </c>
    </row>
    <row r="276" spans="1:20" ht="24.75" x14ac:dyDescent="0.25">
      <c r="A276" s="533">
        <v>1</v>
      </c>
      <c r="B276" s="538" t="s">
        <v>260</v>
      </c>
      <c r="C276" s="542">
        <f t="shared" ref="C276:C284" si="48">D276+E276+F276</f>
        <v>6.2</v>
      </c>
      <c r="D276" s="543">
        <f>D277+D278+D279</f>
        <v>6.2</v>
      </c>
      <c r="E276" s="533"/>
      <c r="F276" s="533"/>
      <c r="G276" s="535"/>
      <c r="H276" s="542">
        <f>I276</f>
        <v>6.2</v>
      </c>
      <c r="I276" s="543">
        <f>I277+I278+I279</f>
        <v>6.2</v>
      </c>
      <c r="J276" s="533"/>
      <c r="K276" s="533"/>
      <c r="L276" s="535"/>
      <c r="M276" s="542">
        <f t="shared" ref="M276:M284" si="49">N276+O276+P276</f>
        <v>6.2</v>
      </c>
      <c r="N276" s="543">
        <f>N277+N278+N279</f>
        <v>6.2</v>
      </c>
      <c r="O276" s="533"/>
      <c r="P276" s="533"/>
      <c r="Q276" s="535"/>
      <c r="R276" s="534"/>
      <c r="S276" s="530"/>
    </row>
    <row r="277" spans="1:20" ht="48.75" x14ac:dyDescent="0.25">
      <c r="A277" s="536" t="s">
        <v>29</v>
      </c>
      <c r="B277" s="537" t="s">
        <v>353</v>
      </c>
      <c r="C277" s="534">
        <f t="shared" si="48"/>
        <v>0</v>
      </c>
      <c r="D277" s="533">
        <v>0</v>
      </c>
      <c r="E277" s="533">
        <v>0</v>
      </c>
      <c r="F277" s="533">
        <v>0</v>
      </c>
      <c r="G277" s="535">
        <v>0</v>
      </c>
      <c r="H277" s="534">
        <f t="shared" ref="H277:H284" si="50">I277+J277+K277</f>
        <v>0</v>
      </c>
      <c r="I277" s="533">
        <v>0</v>
      </c>
      <c r="J277" s="533">
        <v>0</v>
      </c>
      <c r="K277" s="533">
        <v>0</v>
      </c>
      <c r="L277" s="535">
        <v>0</v>
      </c>
      <c r="M277" s="534">
        <f t="shared" si="49"/>
        <v>0</v>
      </c>
      <c r="N277" s="533">
        <v>0</v>
      </c>
      <c r="O277" s="533">
        <v>0</v>
      </c>
      <c r="P277" s="533">
        <v>0</v>
      </c>
      <c r="Q277" s="535">
        <v>0</v>
      </c>
      <c r="R277" s="534"/>
      <c r="S277" s="530"/>
    </row>
    <row r="278" spans="1:20" ht="72.75" x14ac:dyDescent="0.25">
      <c r="A278" s="536" t="s">
        <v>396</v>
      </c>
      <c r="B278" s="537" t="s">
        <v>261</v>
      </c>
      <c r="C278" s="534">
        <f t="shared" si="48"/>
        <v>0</v>
      </c>
      <c r="D278" s="533">
        <v>0</v>
      </c>
      <c r="E278" s="533">
        <v>0</v>
      </c>
      <c r="F278" s="533">
        <v>0</v>
      </c>
      <c r="G278" s="535">
        <v>0</v>
      </c>
      <c r="H278" s="534">
        <f t="shared" si="50"/>
        <v>0</v>
      </c>
      <c r="I278" s="533">
        <v>0</v>
      </c>
      <c r="J278" s="533">
        <v>0</v>
      </c>
      <c r="K278" s="533">
        <v>0</v>
      </c>
      <c r="L278" s="535">
        <v>0</v>
      </c>
      <c r="M278" s="534">
        <f t="shared" si="49"/>
        <v>0</v>
      </c>
      <c r="N278" s="533">
        <v>0</v>
      </c>
      <c r="O278" s="533">
        <v>0</v>
      </c>
      <c r="P278" s="533">
        <v>0</v>
      </c>
      <c r="Q278" s="535">
        <v>0</v>
      </c>
      <c r="R278" s="534"/>
      <c r="S278" s="530"/>
    </row>
    <row r="279" spans="1:20" ht="50.25" customHeight="1" x14ac:dyDescent="0.25">
      <c r="A279" s="533"/>
      <c r="B279" s="537" t="s">
        <v>299</v>
      </c>
      <c r="C279" s="534">
        <f t="shared" si="48"/>
        <v>6.2</v>
      </c>
      <c r="D279" s="533">
        <v>6.2</v>
      </c>
      <c r="E279" s="533">
        <v>0</v>
      </c>
      <c r="F279" s="533">
        <v>0</v>
      </c>
      <c r="G279" s="535">
        <v>0</v>
      </c>
      <c r="H279" s="534">
        <f t="shared" si="50"/>
        <v>6.2</v>
      </c>
      <c r="I279" s="533">
        <v>6.2</v>
      </c>
      <c r="J279" s="533">
        <v>0</v>
      </c>
      <c r="K279" s="533">
        <v>0</v>
      </c>
      <c r="L279" s="535">
        <v>0</v>
      </c>
      <c r="M279" s="534">
        <f t="shared" si="49"/>
        <v>6.2</v>
      </c>
      <c r="N279" s="533">
        <v>6.2</v>
      </c>
      <c r="O279" s="533">
        <v>0</v>
      </c>
      <c r="P279" s="533">
        <v>0</v>
      </c>
      <c r="Q279" s="535">
        <v>0</v>
      </c>
      <c r="R279" s="534"/>
      <c r="S279" s="530"/>
    </row>
    <row r="280" spans="1:20" ht="60.75" customHeight="1" x14ac:dyDescent="0.25">
      <c r="A280" s="533">
        <v>2</v>
      </c>
      <c r="B280" s="538" t="s">
        <v>392</v>
      </c>
      <c r="C280" s="544">
        <f t="shared" si="48"/>
        <v>3036.1</v>
      </c>
      <c r="D280" s="545">
        <f>D281+D282+D283+D284</f>
        <v>3036.1</v>
      </c>
      <c r="E280" s="540">
        <f>E281+E282+E283+E284</f>
        <v>0</v>
      </c>
      <c r="F280" s="540">
        <f>F281+F282+F283+F284</f>
        <v>0</v>
      </c>
      <c r="G280" s="541">
        <f>G281+G282+G283+G284</f>
        <v>0</v>
      </c>
      <c r="H280" s="544">
        <f t="shared" si="50"/>
        <v>3036.1</v>
      </c>
      <c r="I280" s="545">
        <f>I281+I282+I283+I284</f>
        <v>3036.1</v>
      </c>
      <c r="J280" s="540">
        <f>J281+J282+J283+J284</f>
        <v>0</v>
      </c>
      <c r="K280" s="540">
        <f>K281+K282+K283+K284</f>
        <v>0</v>
      </c>
      <c r="L280" s="541">
        <f>L281+L282+L283+L284</f>
        <v>0</v>
      </c>
      <c r="M280" s="544">
        <f t="shared" si="49"/>
        <v>2989.2599999999998</v>
      </c>
      <c r="N280" s="545">
        <f>N281+N282+N283+N284</f>
        <v>2989.2599999999998</v>
      </c>
      <c r="O280" s="533">
        <f>O281+O282+O283+O284</f>
        <v>0</v>
      </c>
      <c r="P280" s="533">
        <f>P281+P282+P283+P284</f>
        <v>0</v>
      </c>
      <c r="Q280" s="535">
        <f>Q281+Q282+Q283+Q284</f>
        <v>0</v>
      </c>
      <c r="R280" s="534"/>
      <c r="S280" s="530"/>
    </row>
    <row r="281" spans="1:20" ht="24.75" x14ac:dyDescent="0.25">
      <c r="A281" s="533" t="s">
        <v>34</v>
      </c>
      <c r="B281" s="537" t="s">
        <v>304</v>
      </c>
      <c r="C281" s="539">
        <f t="shared" si="48"/>
        <v>1194</v>
      </c>
      <c r="D281" s="540">
        <v>1194</v>
      </c>
      <c r="E281" s="540">
        <v>0</v>
      </c>
      <c r="F281" s="540">
        <v>0</v>
      </c>
      <c r="G281" s="541">
        <v>0</v>
      </c>
      <c r="H281" s="539">
        <f t="shared" si="50"/>
        <v>1194</v>
      </c>
      <c r="I281" s="540">
        <v>1194</v>
      </c>
      <c r="J281" s="540">
        <v>0</v>
      </c>
      <c r="K281" s="540">
        <v>0</v>
      </c>
      <c r="L281" s="541">
        <v>0</v>
      </c>
      <c r="M281" s="544">
        <f t="shared" si="49"/>
        <v>1183.5999999999999</v>
      </c>
      <c r="N281" s="540">
        <v>1183.5999999999999</v>
      </c>
      <c r="O281" s="533">
        <v>0</v>
      </c>
      <c r="P281" s="533">
        <v>0</v>
      </c>
      <c r="Q281" s="535">
        <v>0</v>
      </c>
      <c r="R281" s="534"/>
      <c r="S281" s="530"/>
    </row>
    <row r="282" spans="1:20" ht="36.75" x14ac:dyDescent="0.25">
      <c r="A282" s="533" t="s">
        <v>115</v>
      </c>
      <c r="B282" s="537" t="s">
        <v>305</v>
      </c>
      <c r="C282" s="539">
        <f t="shared" si="48"/>
        <v>330.4</v>
      </c>
      <c r="D282" s="540">
        <v>330.4</v>
      </c>
      <c r="E282" s="540">
        <v>0</v>
      </c>
      <c r="F282" s="540">
        <v>0</v>
      </c>
      <c r="G282" s="541">
        <v>0</v>
      </c>
      <c r="H282" s="539">
        <f t="shared" si="50"/>
        <v>330.4</v>
      </c>
      <c r="I282" s="540">
        <v>330.4</v>
      </c>
      <c r="J282" s="540">
        <v>0</v>
      </c>
      <c r="K282" s="540">
        <v>0</v>
      </c>
      <c r="L282" s="541">
        <v>0</v>
      </c>
      <c r="M282" s="544">
        <f t="shared" si="49"/>
        <v>316.39999999999998</v>
      </c>
      <c r="N282" s="540">
        <v>316.39999999999998</v>
      </c>
      <c r="O282" s="533">
        <v>0</v>
      </c>
      <c r="P282" s="533">
        <v>0</v>
      </c>
      <c r="Q282" s="535">
        <v>0</v>
      </c>
      <c r="R282" s="534"/>
      <c r="S282" s="530"/>
    </row>
    <row r="283" spans="1:20" ht="24.75" x14ac:dyDescent="0.25">
      <c r="A283" s="533" t="s">
        <v>116</v>
      </c>
      <c r="B283" s="537" t="s">
        <v>365</v>
      </c>
      <c r="C283" s="539">
        <f t="shared" si="48"/>
        <v>621.76</v>
      </c>
      <c r="D283" s="540">
        <v>621.76</v>
      </c>
      <c r="E283" s="540">
        <v>0</v>
      </c>
      <c r="F283" s="540">
        <v>0</v>
      </c>
      <c r="G283" s="541">
        <v>0</v>
      </c>
      <c r="H283" s="539">
        <f t="shared" si="50"/>
        <v>621.76</v>
      </c>
      <c r="I283" s="540">
        <v>621.76</v>
      </c>
      <c r="J283" s="540">
        <v>0</v>
      </c>
      <c r="K283" s="540">
        <v>0</v>
      </c>
      <c r="L283" s="541">
        <v>0</v>
      </c>
      <c r="M283" s="544">
        <f t="shared" si="49"/>
        <v>613.62</v>
      </c>
      <c r="N283" s="540">
        <v>613.62</v>
      </c>
      <c r="O283" s="533">
        <v>0</v>
      </c>
      <c r="P283" s="533">
        <v>0</v>
      </c>
      <c r="Q283" s="535">
        <v>0</v>
      </c>
      <c r="R283" s="534"/>
      <c r="S283" s="530"/>
    </row>
    <row r="284" spans="1:20" ht="24.75" x14ac:dyDescent="0.25">
      <c r="A284" s="533" t="s">
        <v>117</v>
      </c>
      <c r="B284" s="537" t="s">
        <v>307</v>
      </c>
      <c r="C284" s="539">
        <f t="shared" si="48"/>
        <v>889.94</v>
      </c>
      <c r="D284" s="540">
        <v>889.94</v>
      </c>
      <c r="E284" s="540">
        <v>0</v>
      </c>
      <c r="F284" s="540">
        <v>0</v>
      </c>
      <c r="G284" s="541">
        <v>0</v>
      </c>
      <c r="H284" s="539">
        <f t="shared" si="50"/>
        <v>889.94</v>
      </c>
      <c r="I284" s="540">
        <v>889.94</v>
      </c>
      <c r="J284" s="540">
        <v>0</v>
      </c>
      <c r="K284" s="540">
        <v>0</v>
      </c>
      <c r="L284" s="541">
        <v>0</v>
      </c>
      <c r="M284" s="544">
        <f t="shared" si="49"/>
        <v>875.64</v>
      </c>
      <c r="N284" s="540">
        <v>875.64</v>
      </c>
      <c r="O284" s="533">
        <v>0</v>
      </c>
      <c r="P284" s="533">
        <v>0</v>
      </c>
      <c r="Q284" s="535">
        <v>0</v>
      </c>
      <c r="R284" s="534"/>
      <c r="S284" s="530"/>
    </row>
    <row r="285" spans="1:20" ht="48.75" x14ac:dyDescent="0.25">
      <c r="A285" s="533">
        <v>3</v>
      </c>
      <c r="B285" s="538" t="s">
        <v>262</v>
      </c>
      <c r="C285" s="544">
        <f>D285</f>
        <v>15</v>
      </c>
      <c r="D285" s="545">
        <f>D286</f>
        <v>15</v>
      </c>
      <c r="E285" s="540">
        <f>E286</f>
        <v>0</v>
      </c>
      <c r="F285" s="540">
        <f>F286</f>
        <v>0</v>
      </c>
      <c r="G285" s="541">
        <f>G286</f>
        <v>0</v>
      </c>
      <c r="H285" s="544">
        <f>I285</f>
        <v>15</v>
      </c>
      <c r="I285" s="545">
        <f>I286</f>
        <v>15</v>
      </c>
      <c r="J285" s="540">
        <f>J286</f>
        <v>0</v>
      </c>
      <c r="K285" s="540">
        <f>K286</f>
        <v>0</v>
      </c>
      <c r="L285" s="541">
        <f>L286</f>
        <v>0</v>
      </c>
      <c r="M285" s="544">
        <f>N285</f>
        <v>15</v>
      </c>
      <c r="N285" s="545">
        <f>N286</f>
        <v>15</v>
      </c>
      <c r="O285" s="533">
        <f>O286</f>
        <v>0</v>
      </c>
      <c r="P285" s="533">
        <f>P286</f>
        <v>0</v>
      </c>
      <c r="Q285" s="535">
        <f>Q286</f>
        <v>0</v>
      </c>
      <c r="R285" s="534"/>
      <c r="S285" s="530"/>
    </row>
    <row r="286" spans="1:20" ht="48.75" x14ac:dyDescent="0.25">
      <c r="A286" s="533"/>
      <c r="B286" s="537" t="s">
        <v>268</v>
      </c>
      <c r="C286" s="539">
        <f>D286</f>
        <v>15</v>
      </c>
      <c r="D286" s="540">
        <v>15</v>
      </c>
      <c r="E286" s="540">
        <v>0</v>
      </c>
      <c r="F286" s="540">
        <v>0</v>
      </c>
      <c r="G286" s="541">
        <v>0</v>
      </c>
      <c r="H286" s="539">
        <f>I286</f>
        <v>15</v>
      </c>
      <c r="I286" s="540">
        <v>15</v>
      </c>
      <c r="J286" s="540">
        <v>0</v>
      </c>
      <c r="K286" s="540">
        <v>0</v>
      </c>
      <c r="L286" s="541">
        <v>0</v>
      </c>
      <c r="M286" s="539">
        <f>N286</f>
        <v>15</v>
      </c>
      <c r="N286" s="540">
        <v>15</v>
      </c>
      <c r="O286" s="533">
        <v>0</v>
      </c>
      <c r="P286" s="533">
        <v>0</v>
      </c>
      <c r="Q286" s="535">
        <v>0</v>
      </c>
      <c r="R286" s="534"/>
      <c r="S286" s="530"/>
    </row>
    <row r="287" spans="1:20" ht="16.5" thickBot="1" x14ac:dyDescent="0.3">
      <c r="A287" s="612"/>
      <c r="B287" s="613" t="s">
        <v>102</v>
      </c>
      <c r="C287" s="614">
        <f>D287+E287+F287</f>
        <v>3057.2999999999997</v>
      </c>
      <c r="D287" s="614">
        <f>D276+D280+D285</f>
        <v>3057.2999999999997</v>
      </c>
      <c r="E287" s="614">
        <f>E280+E285+E286</f>
        <v>0</v>
      </c>
      <c r="F287" s="614">
        <f>F280+F285+F286</f>
        <v>0</v>
      </c>
      <c r="G287" s="615"/>
      <c r="H287" s="614">
        <f>I287+J287+K287</f>
        <v>3057.2999999999997</v>
      </c>
      <c r="I287" s="614">
        <f>I276+I280+I285</f>
        <v>3057.2999999999997</v>
      </c>
      <c r="J287" s="614">
        <f>J280+J285+J286</f>
        <v>0</v>
      </c>
      <c r="K287" s="614">
        <f>K280+K285+K286</f>
        <v>0</v>
      </c>
      <c r="L287" s="615"/>
      <c r="M287" s="614">
        <f>N287+O287+P287</f>
        <v>3010.4599999999996</v>
      </c>
      <c r="N287" s="614">
        <f>N276+N280+N285</f>
        <v>3010.4599999999996</v>
      </c>
      <c r="O287" s="614">
        <f>O280+O285+O286</f>
        <v>0</v>
      </c>
      <c r="P287" s="614">
        <f>P280+P285+P286</f>
        <v>0</v>
      </c>
      <c r="Q287" s="615"/>
      <c r="R287" s="789">
        <f>M287/C287*100</f>
        <v>98.467929218591564</v>
      </c>
      <c r="S287" s="530"/>
    </row>
    <row r="288" spans="1:20" ht="15.75" thickBot="1" x14ac:dyDescent="0.3">
      <c r="A288" s="1947"/>
      <c r="B288" s="1947"/>
      <c r="C288" s="1947"/>
      <c r="D288" s="1947"/>
      <c r="E288" s="1947"/>
      <c r="F288" s="1947"/>
      <c r="G288" s="1947"/>
      <c r="H288" s="1947"/>
      <c r="I288" s="1947"/>
      <c r="J288" s="1947"/>
      <c r="K288" s="1947"/>
      <c r="L288" s="1947"/>
      <c r="M288" s="1947"/>
      <c r="N288" s="1947"/>
      <c r="O288" s="1947"/>
      <c r="P288" s="1947"/>
      <c r="Q288" s="1947"/>
      <c r="R288" s="1947"/>
      <c r="S288" s="530"/>
    </row>
    <row r="289" spans="1:20" ht="25.5" customHeight="1" x14ac:dyDescent="0.3">
      <c r="A289" s="1948" t="s">
        <v>406</v>
      </c>
      <c r="B289" s="1948"/>
      <c r="C289" s="1948"/>
      <c r="D289" s="1948"/>
      <c r="E289" s="1948"/>
      <c r="F289" s="1948"/>
      <c r="G289" s="1948"/>
      <c r="H289" s="1948"/>
      <c r="I289" s="1948"/>
      <c r="J289" s="1948"/>
      <c r="K289" s="1948"/>
      <c r="L289" s="1948"/>
      <c r="M289" s="1948"/>
      <c r="N289" s="1948"/>
      <c r="O289" s="1948"/>
      <c r="P289" s="1948"/>
      <c r="Q289" s="1948"/>
      <c r="R289" s="1948"/>
      <c r="S289" s="530"/>
      <c r="T289" t="s">
        <v>387</v>
      </c>
    </row>
    <row r="290" spans="1:20" ht="24.75" x14ac:dyDescent="0.25">
      <c r="A290" s="285"/>
      <c r="B290" s="497" t="s">
        <v>354</v>
      </c>
      <c r="C290" s="288">
        <f>D290+E290+F290</f>
        <v>1095.28</v>
      </c>
      <c r="D290" s="285">
        <v>209.47</v>
      </c>
      <c r="E290" s="285">
        <v>14.1</v>
      </c>
      <c r="F290" s="285">
        <v>871.71</v>
      </c>
      <c r="G290" s="285">
        <v>0</v>
      </c>
      <c r="H290" s="288">
        <f>I290+J290+K290</f>
        <v>1095.28</v>
      </c>
      <c r="I290" s="285">
        <v>209.47</v>
      </c>
      <c r="J290" s="285">
        <v>14.1</v>
      </c>
      <c r="K290" s="285">
        <v>871.71</v>
      </c>
      <c r="L290" s="285">
        <v>0</v>
      </c>
      <c r="M290" s="288">
        <f>N290+O290+P290</f>
        <v>1095.28</v>
      </c>
      <c r="N290" s="285">
        <v>209.47</v>
      </c>
      <c r="O290" s="285">
        <v>14.1</v>
      </c>
      <c r="P290" s="285">
        <v>871.71</v>
      </c>
      <c r="Q290" s="285">
        <v>0</v>
      </c>
      <c r="R290" s="285"/>
      <c r="S290" s="530"/>
    </row>
    <row r="291" spans="1:20" ht="36.75" x14ac:dyDescent="0.25">
      <c r="A291" s="520"/>
      <c r="B291" s="497" t="s">
        <v>355</v>
      </c>
      <c r="C291" s="519">
        <f>D291+E291+F291</f>
        <v>1519.24</v>
      </c>
      <c r="D291" s="520">
        <v>290.52999999999997</v>
      </c>
      <c r="E291" s="520">
        <v>28.2</v>
      </c>
      <c r="F291" s="520">
        <v>1200.51</v>
      </c>
      <c r="G291" s="518">
        <v>0</v>
      </c>
      <c r="H291" s="519">
        <f>I291+J291+K291</f>
        <v>1519.24</v>
      </c>
      <c r="I291" s="520">
        <v>290.52999999999997</v>
      </c>
      <c r="J291" s="520">
        <v>28.2</v>
      </c>
      <c r="K291" s="520">
        <v>1200.51</v>
      </c>
      <c r="L291" s="518">
        <v>0</v>
      </c>
      <c r="M291" s="519">
        <f>N291+O291+P291</f>
        <v>1519.24</v>
      </c>
      <c r="N291" s="520">
        <v>290.52999999999997</v>
      </c>
      <c r="O291" s="520">
        <v>28.2</v>
      </c>
      <c r="P291" s="520">
        <v>1200.51</v>
      </c>
      <c r="Q291" s="518">
        <v>0</v>
      </c>
      <c r="R291" s="519"/>
      <c r="S291" s="530"/>
    </row>
    <row r="292" spans="1:20" ht="15.75" x14ac:dyDescent="0.25">
      <c r="A292" s="481"/>
      <c r="B292" s="482" t="s">
        <v>102</v>
      </c>
      <c r="C292" s="502">
        <f>D292+E292+F292</f>
        <v>2614.5200000000004</v>
      </c>
      <c r="D292" s="502">
        <f>D290+D291</f>
        <v>500</v>
      </c>
      <c r="E292" s="502">
        <f>E290+E291</f>
        <v>42.3</v>
      </c>
      <c r="F292" s="502">
        <f>F290+F291</f>
        <v>2072.2200000000003</v>
      </c>
      <c r="G292" s="483">
        <f>G290+G291</f>
        <v>0</v>
      </c>
      <c r="H292" s="502">
        <f>I292+J292+K292</f>
        <v>2614.5200000000004</v>
      </c>
      <c r="I292" s="502">
        <f>I290+I291</f>
        <v>500</v>
      </c>
      <c r="J292" s="502">
        <f>J290+J291</f>
        <v>42.3</v>
      </c>
      <c r="K292" s="502">
        <f>K290+K291</f>
        <v>2072.2200000000003</v>
      </c>
      <c r="L292" s="483">
        <f>L290+L291</f>
        <v>0</v>
      </c>
      <c r="M292" s="502">
        <f>N292+O292+P292</f>
        <v>2614.5200000000004</v>
      </c>
      <c r="N292" s="502">
        <f>N290+N291</f>
        <v>500</v>
      </c>
      <c r="O292" s="502">
        <f>O290+O291</f>
        <v>42.3</v>
      </c>
      <c r="P292" s="502">
        <f>P290+P291</f>
        <v>2072.2200000000003</v>
      </c>
      <c r="Q292" s="483">
        <f>Q290+Q291</f>
        <v>0</v>
      </c>
      <c r="R292" s="790">
        <f>M292/C292*100</f>
        <v>100</v>
      </c>
      <c r="S292" s="530"/>
    </row>
    <row r="293" spans="1:20" ht="23.25" customHeight="1" x14ac:dyDescent="0.3">
      <c r="A293" s="1944" t="s">
        <v>407</v>
      </c>
      <c r="B293" s="1945"/>
      <c r="C293" s="1945"/>
      <c r="D293" s="1945"/>
      <c r="E293" s="1945"/>
      <c r="F293" s="1945"/>
      <c r="G293" s="1945"/>
      <c r="H293" s="1945"/>
      <c r="I293" s="1945"/>
      <c r="J293" s="1945"/>
      <c r="K293" s="1945"/>
      <c r="L293" s="1945"/>
      <c r="M293" s="1945"/>
      <c r="N293" s="1945"/>
      <c r="O293" s="1945"/>
      <c r="P293" s="1945"/>
      <c r="Q293" s="1945"/>
      <c r="R293" s="1946"/>
      <c r="S293" s="530"/>
      <c r="T293" t="s">
        <v>390</v>
      </c>
    </row>
    <row r="294" spans="1:20" ht="48.75" x14ac:dyDescent="0.25">
      <c r="A294" s="617"/>
      <c r="B294" s="620" t="s">
        <v>287</v>
      </c>
      <c r="C294" s="539">
        <f>D294</f>
        <v>0</v>
      </c>
      <c r="D294" s="757">
        <v>0</v>
      </c>
      <c r="E294" s="757">
        <v>0</v>
      </c>
      <c r="F294" s="757">
        <v>0</v>
      </c>
      <c r="G294" s="758">
        <v>0</v>
      </c>
      <c r="H294" s="539">
        <f>I294</f>
        <v>0</v>
      </c>
      <c r="I294" s="757">
        <v>0</v>
      </c>
      <c r="J294" s="757">
        <v>0</v>
      </c>
      <c r="K294" s="757">
        <v>0</v>
      </c>
      <c r="L294" s="758">
        <v>0</v>
      </c>
      <c r="M294" s="539">
        <f>N294</f>
        <v>0</v>
      </c>
      <c r="N294" s="757">
        <v>0</v>
      </c>
      <c r="O294" s="757">
        <v>0</v>
      </c>
      <c r="P294" s="757">
        <v>0</v>
      </c>
      <c r="Q294" s="758">
        <v>0</v>
      </c>
      <c r="R294" s="619"/>
      <c r="S294" s="530"/>
    </row>
    <row r="295" spans="1:20" ht="60.75" x14ac:dyDescent="0.25">
      <c r="A295" s="622"/>
      <c r="B295" s="623" t="s">
        <v>288</v>
      </c>
      <c r="C295" s="754">
        <f>SUM(D295:G295)</f>
        <v>4932.3</v>
      </c>
      <c r="D295" s="755">
        <v>448.5</v>
      </c>
      <c r="E295" s="755">
        <v>403.5</v>
      </c>
      <c r="F295" s="755">
        <v>4080.3</v>
      </c>
      <c r="G295" s="756">
        <v>0</v>
      </c>
      <c r="H295" s="754">
        <f>SUM(I295:L295)</f>
        <v>4932.3</v>
      </c>
      <c r="I295" s="755">
        <v>448.5</v>
      </c>
      <c r="J295" s="755">
        <v>403.5</v>
      </c>
      <c r="K295" s="755">
        <v>4080.3</v>
      </c>
      <c r="L295" s="756">
        <v>0</v>
      </c>
      <c r="M295" s="754">
        <f>SUM(N295:Q295)</f>
        <v>4932.3</v>
      </c>
      <c r="N295" s="755">
        <v>448.5</v>
      </c>
      <c r="O295" s="755">
        <v>403.5</v>
      </c>
      <c r="P295" s="755">
        <v>4080.3</v>
      </c>
      <c r="Q295" s="756">
        <v>0</v>
      </c>
      <c r="R295" s="627"/>
      <c r="S295" s="530"/>
    </row>
    <row r="296" spans="1:20" ht="15.75" x14ac:dyDescent="0.25">
      <c r="A296" s="481"/>
      <c r="B296" s="482" t="s">
        <v>102</v>
      </c>
      <c r="C296" s="502">
        <f>SUM(C294:C295)</f>
        <v>4932.3</v>
      </c>
      <c r="D296" s="502">
        <f t="shared" ref="D296:Q296" si="51">SUM(D294:D295)</f>
        <v>448.5</v>
      </c>
      <c r="E296" s="502">
        <f t="shared" si="51"/>
        <v>403.5</v>
      </c>
      <c r="F296" s="502">
        <f t="shared" si="51"/>
        <v>4080.3</v>
      </c>
      <c r="G296" s="483">
        <f t="shared" si="51"/>
        <v>0</v>
      </c>
      <c r="H296" s="502">
        <f t="shared" si="51"/>
        <v>4932.3</v>
      </c>
      <c r="I296" s="502">
        <f t="shared" si="51"/>
        <v>448.5</v>
      </c>
      <c r="J296" s="502">
        <f t="shared" si="51"/>
        <v>403.5</v>
      </c>
      <c r="K296" s="502">
        <f t="shared" si="51"/>
        <v>4080.3</v>
      </c>
      <c r="L296" s="483">
        <f t="shared" si="51"/>
        <v>0</v>
      </c>
      <c r="M296" s="502">
        <f t="shared" si="51"/>
        <v>4932.3</v>
      </c>
      <c r="N296" s="502">
        <f t="shared" si="51"/>
        <v>448.5</v>
      </c>
      <c r="O296" s="502">
        <f t="shared" si="51"/>
        <v>403.5</v>
      </c>
      <c r="P296" s="502">
        <f t="shared" si="51"/>
        <v>4080.3</v>
      </c>
      <c r="Q296" s="483">
        <f t="shared" si="51"/>
        <v>0</v>
      </c>
      <c r="R296" s="790">
        <f>M296/C296*100</f>
        <v>100</v>
      </c>
      <c r="S296" s="530"/>
    </row>
    <row r="297" spans="1:20" ht="39.75" customHeight="1" x14ac:dyDescent="0.3">
      <c r="A297" s="1935" t="s">
        <v>363</v>
      </c>
      <c r="B297" s="1936"/>
      <c r="C297" s="1936"/>
      <c r="D297" s="1936"/>
      <c r="E297" s="1936"/>
      <c r="F297" s="1936"/>
      <c r="G297" s="1936"/>
      <c r="H297" s="1936"/>
      <c r="I297" s="1936"/>
      <c r="J297" s="1936"/>
      <c r="K297" s="1936"/>
      <c r="L297" s="1936"/>
      <c r="M297" s="1936"/>
      <c r="N297" s="1936"/>
      <c r="O297" s="1936"/>
      <c r="P297" s="1936"/>
      <c r="Q297" s="1936"/>
      <c r="R297" s="1937"/>
      <c r="S297" s="530"/>
      <c r="T297" t="s">
        <v>391</v>
      </c>
    </row>
    <row r="298" spans="1:20" ht="84.75" x14ac:dyDescent="0.25">
      <c r="A298" s="617"/>
      <c r="B298" s="620" t="s">
        <v>356</v>
      </c>
      <c r="C298" s="539">
        <f>D298</f>
        <v>16</v>
      </c>
      <c r="D298" s="757">
        <v>16</v>
      </c>
      <c r="E298" s="757">
        <v>0</v>
      </c>
      <c r="F298" s="757">
        <v>0</v>
      </c>
      <c r="G298" s="758">
        <v>0</v>
      </c>
      <c r="H298" s="539">
        <f>I298</f>
        <v>16</v>
      </c>
      <c r="I298" s="792">
        <v>16</v>
      </c>
      <c r="J298" s="792">
        <v>0</v>
      </c>
      <c r="K298" s="792">
        <v>0</v>
      </c>
      <c r="L298" s="758">
        <v>0</v>
      </c>
      <c r="M298" s="539">
        <f>N298</f>
        <v>16</v>
      </c>
      <c r="N298" s="757">
        <v>16</v>
      </c>
      <c r="O298" s="757">
        <v>0</v>
      </c>
      <c r="P298" s="757">
        <v>0</v>
      </c>
      <c r="Q298" s="758">
        <v>0</v>
      </c>
      <c r="R298" s="619"/>
      <c r="S298" s="530"/>
    </row>
    <row r="299" spans="1:20" ht="35.25" customHeight="1" x14ac:dyDescent="0.25">
      <c r="A299" s="481"/>
      <c r="B299" s="482" t="s">
        <v>102</v>
      </c>
      <c r="C299" s="752">
        <f>D299+E299+F299</f>
        <v>16</v>
      </c>
      <c r="D299" s="752">
        <f>SUM(D298)</f>
        <v>16</v>
      </c>
      <c r="E299" s="752">
        <f>SUM(E298)</f>
        <v>0</v>
      </c>
      <c r="F299" s="752">
        <f>SUM(F298)</f>
        <v>0</v>
      </c>
      <c r="G299" s="753">
        <f>SUM(G298)</f>
        <v>0</v>
      </c>
      <c r="H299" s="752">
        <f>I299+J299+K299</f>
        <v>16</v>
      </c>
      <c r="I299" s="752">
        <f>SUM(I298)</f>
        <v>16</v>
      </c>
      <c r="J299" s="752">
        <f>SUM(J298)</f>
        <v>0</v>
      </c>
      <c r="K299" s="752">
        <f>SUM(K298)</f>
        <v>0</v>
      </c>
      <c r="L299" s="753">
        <f>SUM(L298)</f>
        <v>0</v>
      </c>
      <c r="M299" s="752">
        <f>N299+O299+P299</f>
        <v>16</v>
      </c>
      <c r="N299" s="752">
        <f>SUM(N298)</f>
        <v>16</v>
      </c>
      <c r="O299" s="752">
        <f>SUM(O298)</f>
        <v>0</v>
      </c>
      <c r="P299" s="752">
        <f>SUM(P298)</f>
        <v>0</v>
      </c>
      <c r="Q299" s="753">
        <f>SUM(Q298)</f>
        <v>0</v>
      </c>
      <c r="R299" s="790">
        <f>M299/C299*100</f>
        <v>100</v>
      </c>
      <c r="S299" s="530"/>
    </row>
    <row r="300" spans="1:20" ht="42" customHeight="1" x14ac:dyDescent="0.3">
      <c r="A300" s="1935" t="s">
        <v>360</v>
      </c>
      <c r="B300" s="1936"/>
      <c r="C300" s="1936"/>
      <c r="D300" s="1936"/>
      <c r="E300" s="1936"/>
      <c r="F300" s="1936"/>
      <c r="G300" s="1936"/>
      <c r="H300" s="1936"/>
      <c r="I300" s="1936"/>
      <c r="J300" s="1936"/>
      <c r="K300" s="1936"/>
      <c r="L300" s="1936"/>
      <c r="M300" s="1936"/>
      <c r="N300" s="1936"/>
      <c r="O300" s="1936"/>
      <c r="P300" s="1936"/>
      <c r="Q300" s="1936"/>
      <c r="R300" s="1937"/>
      <c r="S300" s="530"/>
      <c r="T300" t="s">
        <v>367</v>
      </c>
    </row>
    <row r="301" spans="1:20" ht="24.75" x14ac:dyDescent="0.25">
      <c r="A301" s="737"/>
      <c r="B301" s="623" t="s">
        <v>357</v>
      </c>
      <c r="C301" s="754">
        <f>D301</f>
        <v>0</v>
      </c>
      <c r="D301" s="76">
        <v>0</v>
      </c>
      <c r="E301" s="76">
        <v>0</v>
      </c>
      <c r="F301" s="76">
        <v>0</v>
      </c>
      <c r="G301" s="76">
        <v>0</v>
      </c>
      <c r="H301" s="754">
        <f>I301</f>
        <v>0</v>
      </c>
      <c r="I301" s="26">
        <v>0</v>
      </c>
      <c r="J301" s="26">
        <v>0</v>
      </c>
      <c r="K301" s="26">
        <v>0</v>
      </c>
      <c r="L301" s="76">
        <v>0</v>
      </c>
      <c r="M301" s="754">
        <f>N301+O301+P301+Q301</f>
        <v>0</v>
      </c>
      <c r="N301" s="76">
        <v>0</v>
      </c>
      <c r="O301" s="76">
        <v>0</v>
      </c>
      <c r="P301" s="76">
        <v>0</v>
      </c>
      <c r="Q301" s="76">
        <v>0</v>
      </c>
      <c r="R301" s="627"/>
      <c r="S301" s="530"/>
    </row>
    <row r="302" spans="1:20" ht="36.75" x14ac:dyDescent="0.25">
      <c r="A302" s="736"/>
      <c r="B302" s="623" t="s">
        <v>187</v>
      </c>
      <c r="C302" s="754">
        <f>D302</f>
        <v>0</v>
      </c>
      <c r="D302" s="76">
        <v>0</v>
      </c>
      <c r="E302" s="76">
        <v>0</v>
      </c>
      <c r="F302" s="76">
        <v>0</v>
      </c>
      <c r="G302" s="76">
        <v>0</v>
      </c>
      <c r="H302" s="754">
        <v>0</v>
      </c>
      <c r="I302" s="26">
        <v>0</v>
      </c>
      <c r="J302" s="26">
        <v>0</v>
      </c>
      <c r="K302" s="26">
        <v>0</v>
      </c>
      <c r="L302" s="76">
        <v>0</v>
      </c>
      <c r="M302" s="754">
        <f>N302+O302+P302+Q302</f>
        <v>0</v>
      </c>
      <c r="N302" s="76">
        <v>0</v>
      </c>
      <c r="O302" s="76">
        <v>0</v>
      </c>
      <c r="P302" s="76">
        <v>0</v>
      </c>
      <c r="Q302" s="76">
        <v>0</v>
      </c>
      <c r="R302" s="627"/>
      <c r="S302" s="530"/>
    </row>
    <row r="303" spans="1:20" ht="41.25" customHeight="1" x14ac:dyDescent="0.25">
      <c r="A303" s="736"/>
      <c r="B303" s="623" t="s">
        <v>358</v>
      </c>
      <c r="C303" s="754">
        <f>D303</f>
        <v>5</v>
      </c>
      <c r="D303" s="76">
        <v>5</v>
      </c>
      <c r="E303" s="76">
        <v>0</v>
      </c>
      <c r="F303" s="76">
        <v>0</v>
      </c>
      <c r="G303" s="76">
        <v>0</v>
      </c>
      <c r="H303" s="754">
        <v>5</v>
      </c>
      <c r="I303" s="26">
        <v>5</v>
      </c>
      <c r="J303" s="26">
        <v>0</v>
      </c>
      <c r="K303" s="26">
        <v>0</v>
      </c>
      <c r="L303" s="76">
        <v>0</v>
      </c>
      <c r="M303" s="754">
        <f>N303+O303+P303+Q303</f>
        <v>5</v>
      </c>
      <c r="N303" s="76">
        <v>5</v>
      </c>
      <c r="O303" s="76">
        <v>0</v>
      </c>
      <c r="P303" s="76">
        <v>0</v>
      </c>
      <c r="Q303" s="76">
        <v>0</v>
      </c>
      <c r="R303" s="627"/>
      <c r="S303" s="530"/>
    </row>
    <row r="304" spans="1:20" ht="15.75" x14ac:dyDescent="0.25">
      <c r="A304" s="736"/>
      <c r="B304" s="482" t="s">
        <v>102</v>
      </c>
      <c r="C304" s="760">
        <f>D304+E304+F304</f>
        <v>5</v>
      </c>
      <c r="D304" s="760">
        <f>D303</f>
        <v>5</v>
      </c>
      <c r="E304" s="760">
        <f>E303</f>
        <v>0</v>
      </c>
      <c r="F304" s="760">
        <f>F303</f>
        <v>0</v>
      </c>
      <c r="G304" s="760">
        <v>0</v>
      </c>
      <c r="H304" s="760">
        <f>I304+J304+K304</f>
        <v>5</v>
      </c>
      <c r="I304" s="760">
        <f>I301+I302+I303</f>
        <v>5</v>
      </c>
      <c r="J304" s="760">
        <f>J301+J302+J303</f>
        <v>0</v>
      </c>
      <c r="K304" s="760">
        <f>K301+K302+K303</f>
        <v>0</v>
      </c>
      <c r="L304" s="760">
        <v>0</v>
      </c>
      <c r="M304" s="760">
        <f>N304+O304+P304</f>
        <v>5</v>
      </c>
      <c r="N304" s="760">
        <f>N301+N302+N303</f>
        <v>5</v>
      </c>
      <c r="O304" s="760">
        <f>O301+O302+O303</f>
        <v>0</v>
      </c>
      <c r="P304" s="760">
        <f>P301+P302+P303</f>
        <v>0</v>
      </c>
      <c r="Q304" s="760">
        <v>0</v>
      </c>
      <c r="R304" s="500">
        <f>M304/C304*100</f>
        <v>100</v>
      </c>
      <c r="S304" s="530"/>
    </row>
    <row r="305" spans="1:19" ht="15.75" x14ac:dyDescent="0.25">
      <c r="A305" s="628"/>
      <c r="B305" s="629" t="s">
        <v>155</v>
      </c>
      <c r="C305" s="630">
        <f>SUM(D305:G305)</f>
        <v>311849.90999999997</v>
      </c>
      <c r="D305" s="630">
        <f>D18+D104+D135+D140+D145+D148+D185+D223+D228+D240+D245+D268+D274+D287+D292+D296+D299+D304</f>
        <v>231209.68999999997</v>
      </c>
      <c r="E305" s="630">
        <f>E18+E104+E135+E140+E145+E148+E185+E223+E228+E240+E245+E268+E274+E287+E292+E296+E299+E304</f>
        <v>74228.600000000006</v>
      </c>
      <c r="F305" s="630">
        <f>F18+F104+F135+F140+F145+F148+F185+F223+F228+F240+F245+F268+F274+F287+F292+F296+F299+F304</f>
        <v>6411.6200000000008</v>
      </c>
      <c r="G305" s="630">
        <f>G18+G104+G135+G140+G145+G148+G185+G223+G228+G240+G245+G268+G274+G287+G292+G296+G299+G304</f>
        <v>0</v>
      </c>
      <c r="H305" s="630">
        <f>SUM(I305:L305)</f>
        <v>311849.90999999997</v>
      </c>
      <c r="I305" s="630">
        <f>I18+I104+I135+I140+I145+I148+I185+I223+I228+I240+I245+I268+I274+I287+I292+I296+I299+I304</f>
        <v>231209.68999999997</v>
      </c>
      <c r="J305" s="630">
        <f>J18+J104+J135+J140+J145+J148+J185+J223+J228+J240+J245+J268+J274+J287+J292+J296+J299+J304</f>
        <v>74228.600000000006</v>
      </c>
      <c r="K305" s="630">
        <f>K18+K104+K135+K140+K145+K148+K185+K223+K228+K240+K245+K268+K274+K287+K292+K296+K299+K304</f>
        <v>6411.6200000000008</v>
      </c>
      <c r="L305" s="630">
        <f>L18+L104+L135+L140+L145+L148+L185+L223+L228+L240+L245+L268+L274+L287+L292+L296+L299+L304</f>
        <v>0</v>
      </c>
      <c r="M305" s="630">
        <f>SUM(N305:Q305)</f>
        <v>269819.16000000003</v>
      </c>
      <c r="N305" s="630">
        <f>N18+N104+N135+N140+N145+N148+N185+N223+N228+N240+N245+N268+N274+N287+N292+N296+N299+N304</f>
        <v>229866.93999999997</v>
      </c>
      <c r="O305" s="630">
        <f>O18+O104+O135+O140+O145+O148+O185+O223+O228+O240+O245+O268+O274+O287+O292+O296+O299+O304</f>
        <v>33670.200000000012</v>
      </c>
      <c r="P305" s="630">
        <f>P18+P104+P135+P140+P145+P148+P185+P223+P228+P240+P245+P268+P274+P287+P292+P296+P299+P304</f>
        <v>6282.02</v>
      </c>
      <c r="Q305" s="630">
        <f>Q18+Q104+Q135+Q140+Q145+Q148+Q185+Q223+Q228+Q240+Q245+Q268+Q274+Q287+Q292+Q296+Q299+Q304</f>
        <v>0</v>
      </c>
      <c r="R305" s="659">
        <f>M305/C305*100</f>
        <v>86.522122132406594</v>
      </c>
      <c r="S305" s="530"/>
    </row>
    <row r="306" spans="1:19" ht="20.25" x14ac:dyDescent="0.3">
      <c r="C306" s="634"/>
      <c r="D306" s="621"/>
      <c r="E306" s="621"/>
      <c r="F306" s="621"/>
      <c r="G306" s="621"/>
      <c r="H306" s="621"/>
      <c r="I306" s="621"/>
      <c r="J306" s="621"/>
      <c r="K306" s="621"/>
      <c r="L306" s="621"/>
      <c r="M306" s="621"/>
      <c r="N306" s="621"/>
      <c r="O306" s="621"/>
      <c r="P306" s="621"/>
      <c r="Q306" s="621"/>
      <c r="R306" s="621"/>
      <c r="S306" s="530"/>
    </row>
    <row r="307" spans="1:19" x14ac:dyDescent="0.25">
      <c r="C307" s="478">
        <f>D305+E305+F305+G305</f>
        <v>311849.90999999997</v>
      </c>
      <c r="H307" s="478">
        <f>I305+J305+K305+L305</f>
        <v>311849.90999999997</v>
      </c>
      <c r="M307" s="478">
        <f>N305+O305+P305+Q305</f>
        <v>269819.16000000003</v>
      </c>
    </row>
  </sheetData>
  <mergeCells count="30">
    <mergeCell ref="A297:R297"/>
    <mergeCell ref="A300:R300"/>
    <mergeCell ref="A246:R246"/>
    <mergeCell ref="A269:R269"/>
    <mergeCell ref="A275:R275"/>
    <mergeCell ref="A288:R288"/>
    <mergeCell ref="A289:R289"/>
    <mergeCell ref="A293:R293"/>
    <mergeCell ref="A241:R241"/>
    <mergeCell ref="A8:R8"/>
    <mergeCell ref="A9:A13"/>
    <mergeCell ref="A19:R19"/>
    <mergeCell ref="A105:R105"/>
    <mergeCell ref="A136:R136"/>
    <mergeCell ref="A141:R141"/>
    <mergeCell ref="A146:R146"/>
    <mergeCell ref="A149:R149"/>
    <mergeCell ref="A186:R186"/>
    <mergeCell ref="A224:R224"/>
    <mergeCell ref="A229:R229"/>
    <mergeCell ref="A1:R1"/>
    <mergeCell ref="A2:R2"/>
    <mergeCell ref="A5:A7"/>
    <mergeCell ref="C5:L5"/>
    <mergeCell ref="M5:Q5"/>
    <mergeCell ref="R5:R7"/>
    <mergeCell ref="C6:G6"/>
    <mergeCell ref="H6:L6"/>
    <mergeCell ref="N6:Q6"/>
    <mergeCell ref="H3:I3"/>
  </mergeCells>
  <pageMargins left="0.7" right="0.7" top="0.75" bottom="0.75" header="0.3" footer="0.3"/>
  <pageSetup paperSize="9" scale="63" fitToHeight="0" orientation="landscape" r:id="rId1"/>
  <colBreaks count="1" manualBreakCount="1">
    <brk id="1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97"/>
  <sheetViews>
    <sheetView view="pageBreakPreview" zoomScale="80" zoomScaleNormal="100" zoomScaleSheetLayoutView="80" workbookViewId="0">
      <pane ySplit="7" topLeftCell="A8" activePane="bottomLeft" state="frozen"/>
      <selection pane="bottomLeft" activeCell="H168" sqref="H168"/>
    </sheetView>
  </sheetViews>
  <sheetFormatPr defaultRowHeight="15" x14ac:dyDescent="0.25"/>
  <cols>
    <col min="1" max="1" width="4.42578125" customWidth="1"/>
    <col min="2" max="2" width="31.140625" customWidth="1"/>
    <col min="3" max="3" width="12.28515625" customWidth="1"/>
    <col min="4" max="4" width="12" bestFit="1" customWidth="1"/>
    <col min="5" max="5" width="10.85546875" customWidth="1"/>
    <col min="6" max="6" width="9.42578125" bestFit="1" customWidth="1"/>
    <col min="7" max="7" width="9.28515625" customWidth="1"/>
    <col min="8" max="8" width="13.42578125" customWidth="1"/>
    <col min="9" max="9" width="11.140625" customWidth="1"/>
    <col min="10" max="10" width="11.85546875" customWidth="1"/>
    <col min="11" max="11" width="9.42578125" bestFit="1" customWidth="1"/>
    <col min="12" max="12" width="9.28515625" customWidth="1"/>
    <col min="13" max="13" width="12" bestFit="1" customWidth="1"/>
    <col min="14" max="14" width="11.28515625" customWidth="1"/>
    <col min="15" max="15" width="10.7109375" customWidth="1"/>
    <col min="16" max="16" width="9.42578125" bestFit="1" customWidth="1"/>
    <col min="17" max="17" width="9.42578125" customWidth="1"/>
    <col min="18" max="18" width="13.140625" bestFit="1" customWidth="1"/>
    <col min="19" max="19" width="6.28515625" style="530" customWidth="1"/>
  </cols>
  <sheetData>
    <row r="1" spans="1:21" ht="13.5" customHeight="1" x14ac:dyDescent="0.25">
      <c r="A1" s="1876" t="s">
        <v>14</v>
      </c>
      <c r="B1" s="1876"/>
      <c r="C1" s="1876"/>
      <c r="D1" s="1876"/>
      <c r="E1" s="1876"/>
      <c r="F1" s="1876"/>
      <c r="G1" s="1876"/>
      <c r="H1" s="1876"/>
      <c r="I1" s="1876"/>
      <c r="J1" s="1876"/>
      <c r="K1" s="1876"/>
      <c r="L1" s="1876"/>
      <c r="M1" s="1876"/>
      <c r="N1" s="1876"/>
      <c r="O1" s="1876"/>
      <c r="P1" s="1876"/>
      <c r="Q1" s="1876"/>
      <c r="R1" s="1876"/>
    </row>
    <row r="2" spans="1:21" ht="12.75" customHeight="1" x14ac:dyDescent="0.25">
      <c r="A2" s="1876" t="s">
        <v>15</v>
      </c>
      <c r="B2" s="1876"/>
      <c r="C2" s="1876"/>
      <c r="D2" s="1876"/>
      <c r="E2" s="1876"/>
      <c r="F2" s="1876"/>
      <c r="G2" s="1876"/>
      <c r="H2" s="1876"/>
      <c r="I2" s="1876"/>
      <c r="J2" s="1876"/>
      <c r="K2" s="1876"/>
      <c r="L2" s="1876"/>
      <c r="M2" s="1876"/>
      <c r="N2" s="1876"/>
      <c r="O2" s="1876"/>
      <c r="P2" s="1876"/>
      <c r="Q2" s="1876"/>
      <c r="R2" s="1876"/>
      <c r="T2" s="708" t="s">
        <v>314</v>
      </c>
    </row>
    <row r="3" spans="1:21" ht="12.75" customHeight="1" x14ac:dyDescent="0.25">
      <c r="A3" s="706"/>
      <c r="B3" s="706"/>
      <c r="C3" s="706"/>
      <c r="D3" s="706"/>
      <c r="E3" s="706"/>
      <c r="F3" s="706"/>
      <c r="G3" s="706"/>
      <c r="H3" s="706" t="s">
        <v>313</v>
      </c>
      <c r="I3" s="706"/>
      <c r="J3" s="706"/>
      <c r="K3" s="706"/>
      <c r="L3" s="706"/>
      <c r="M3" s="706"/>
      <c r="N3" s="706"/>
      <c r="O3" s="706"/>
      <c r="P3" s="706"/>
      <c r="Q3" s="706"/>
      <c r="R3" s="706"/>
    </row>
    <row r="4" spans="1:21" ht="6.75" customHeight="1" x14ac:dyDescent="0.25"/>
    <row r="5" spans="1:21" ht="17.25" customHeight="1" thickBot="1" x14ac:dyDescent="0.3">
      <c r="A5" s="1913" t="s">
        <v>0</v>
      </c>
      <c r="B5" s="292" t="s">
        <v>1</v>
      </c>
      <c r="C5" s="1915" t="s">
        <v>4</v>
      </c>
      <c r="D5" s="1915"/>
      <c r="E5" s="1915"/>
      <c r="F5" s="1915"/>
      <c r="G5" s="1915"/>
      <c r="H5" s="1915"/>
      <c r="I5" s="1915"/>
      <c r="J5" s="1915"/>
      <c r="K5" s="1915"/>
      <c r="L5" s="1915"/>
      <c r="M5" s="1916" t="s">
        <v>5</v>
      </c>
      <c r="N5" s="1915"/>
      <c r="O5" s="1915"/>
      <c r="P5" s="1915"/>
      <c r="Q5" s="1915"/>
      <c r="R5" s="1917" t="s">
        <v>13</v>
      </c>
    </row>
    <row r="6" spans="1:21" ht="14.25" customHeight="1" thickBot="1" x14ac:dyDescent="0.3">
      <c r="A6" s="1914"/>
      <c r="B6" s="1" t="s">
        <v>2</v>
      </c>
      <c r="C6" s="1884" t="s">
        <v>6</v>
      </c>
      <c r="D6" s="1885"/>
      <c r="E6" s="1885"/>
      <c r="F6" s="1885"/>
      <c r="G6" s="1886"/>
      <c r="H6" s="1884" t="s">
        <v>7</v>
      </c>
      <c r="I6" s="1885"/>
      <c r="J6" s="1885"/>
      <c r="K6" s="1885"/>
      <c r="L6" s="1881"/>
      <c r="M6" s="88"/>
      <c r="N6" s="1880" t="s">
        <v>9</v>
      </c>
      <c r="O6" s="1880"/>
      <c r="P6" s="1880"/>
      <c r="Q6" s="1880"/>
      <c r="R6" s="1918"/>
    </row>
    <row r="7" spans="1:21" ht="14.25" customHeight="1" thickBot="1" x14ac:dyDescent="0.3">
      <c r="A7" s="1914"/>
      <c r="B7" s="1" t="s">
        <v>3</v>
      </c>
      <c r="C7" s="256" t="s">
        <v>8</v>
      </c>
      <c r="D7" s="293" t="s">
        <v>10</v>
      </c>
      <c r="E7" s="293" t="s">
        <v>11</v>
      </c>
      <c r="F7" s="294" t="s">
        <v>12</v>
      </c>
      <c r="G7" s="295" t="s">
        <v>226</v>
      </c>
      <c r="H7" s="295" t="s">
        <v>8</v>
      </c>
      <c r="I7" s="293" t="s">
        <v>10</v>
      </c>
      <c r="J7" s="293" t="s">
        <v>11</v>
      </c>
      <c r="K7" s="296" t="s">
        <v>12</v>
      </c>
      <c r="L7" s="297" t="s">
        <v>226</v>
      </c>
      <c r="M7" s="295" t="s">
        <v>8</v>
      </c>
      <c r="N7" s="293" t="s">
        <v>10</v>
      </c>
      <c r="O7" s="293" t="s">
        <v>11</v>
      </c>
      <c r="P7" s="296" t="s">
        <v>12</v>
      </c>
      <c r="Q7" s="298" t="s">
        <v>226</v>
      </c>
      <c r="R7" s="1918"/>
      <c r="U7" s="676"/>
    </row>
    <row r="8" spans="1:21" ht="21.75" customHeight="1" x14ac:dyDescent="0.25">
      <c r="A8" s="1952" t="s">
        <v>315</v>
      </c>
      <c r="B8" s="1950"/>
      <c r="C8" s="1950"/>
      <c r="D8" s="1950"/>
      <c r="E8" s="1950"/>
      <c r="F8" s="1950"/>
      <c r="G8" s="1950"/>
      <c r="H8" s="1950"/>
      <c r="I8" s="1950"/>
      <c r="J8" s="1950"/>
      <c r="K8" s="1950"/>
      <c r="L8" s="1950"/>
      <c r="M8" s="1950"/>
      <c r="N8" s="1950"/>
      <c r="O8" s="1950"/>
      <c r="P8" s="1950"/>
      <c r="Q8" s="1950"/>
      <c r="R8" s="1953"/>
    </row>
    <row r="9" spans="1:21" ht="36" x14ac:dyDescent="0.25">
      <c r="A9" s="299"/>
      <c r="B9" s="180" t="s">
        <v>71</v>
      </c>
      <c r="C9" s="181">
        <f>D9+E9+F9</f>
        <v>927.2</v>
      </c>
      <c r="D9" s="130">
        <f>D10+D16+D19+D24+D31+D37</f>
        <v>927.2</v>
      </c>
      <c r="E9" s="101">
        <f>E10+E16+E19+E24+E31+E37</f>
        <v>0</v>
      </c>
      <c r="F9" s="20">
        <f>F10+F16+F19+F24+F31+F37</f>
        <v>0</v>
      </c>
      <c r="G9" s="300"/>
      <c r="H9" s="182">
        <f t="shared" ref="H9:H24" si="0">I9+J9+K9</f>
        <v>927.2</v>
      </c>
      <c r="I9" s="130">
        <f>I10+I16+I19+I24+I31+I37</f>
        <v>927.2</v>
      </c>
      <c r="J9" s="101">
        <f>J10+J16+J19+J24+J31+J37</f>
        <v>0</v>
      </c>
      <c r="K9" s="20">
        <f>K10+K16+K19+K24+K31+K37</f>
        <v>0</v>
      </c>
      <c r="L9" s="300"/>
      <c r="M9" s="181">
        <f>N9+O9+P9</f>
        <v>920.7</v>
      </c>
      <c r="N9" s="130">
        <f>N10+N16+N19+N24+N31+N37</f>
        <v>920.7</v>
      </c>
      <c r="O9" s="101">
        <f>O10+O16+O19+O24+O31+O37</f>
        <v>0</v>
      </c>
      <c r="P9" s="20">
        <f>P10+P16+P19+P24+P31+P37</f>
        <v>0</v>
      </c>
      <c r="Q9" s="49"/>
      <c r="R9" s="301">
        <f>M9/C9*100</f>
        <v>99.298964624676444</v>
      </c>
    </row>
    <row r="10" spans="1:21" ht="51.75" customHeight="1" x14ac:dyDescent="0.25">
      <c r="A10" s="672"/>
      <c r="B10" s="673" t="s">
        <v>25</v>
      </c>
      <c r="C10" s="46">
        <f>D10+E10+F10</f>
        <v>114.6</v>
      </c>
      <c r="D10" s="18">
        <f>D11+D12+D13+D14+D15</f>
        <v>114.6</v>
      </c>
      <c r="E10" s="97">
        <f>E11+E12+E13+E14+E15</f>
        <v>0</v>
      </c>
      <c r="F10" s="97">
        <f>F11+F12+F13+F14+F15</f>
        <v>0</v>
      </c>
      <c r="G10" s="316"/>
      <c r="H10" s="46">
        <f t="shared" si="0"/>
        <v>114.6</v>
      </c>
      <c r="I10" s="97">
        <f>I11+I12+I13+I14+I15</f>
        <v>114.6</v>
      </c>
      <c r="J10" s="97">
        <f>J11+J12+J13+J14+J15</f>
        <v>0</v>
      </c>
      <c r="K10" s="97">
        <f>K11+K12+K13+K14+K15</f>
        <v>0</v>
      </c>
      <c r="L10" s="316"/>
      <c r="M10" s="46">
        <f>N10+O10+P10</f>
        <v>114.6</v>
      </c>
      <c r="N10" s="18">
        <f>N11+N12+N13+N14+N15</f>
        <v>114.6</v>
      </c>
      <c r="O10" s="97">
        <f>O11+O12+O13+O14+O15</f>
        <v>0</v>
      </c>
      <c r="P10" s="97">
        <f>P11+P12+P13+P14+P15</f>
        <v>0</v>
      </c>
      <c r="Q10" s="674"/>
      <c r="R10" s="675">
        <f>M10/C10*100</f>
        <v>100</v>
      </c>
    </row>
    <row r="11" spans="1:21" ht="58.5" customHeight="1" x14ac:dyDescent="0.25">
      <c r="A11" s="308" t="s">
        <v>26</v>
      </c>
      <c r="B11" s="108" t="s">
        <v>20</v>
      </c>
      <c r="C11" s="309">
        <f>D11+E11</f>
        <v>35</v>
      </c>
      <c r="D11" s="28">
        <v>35</v>
      </c>
      <c r="E11" s="28"/>
      <c r="F11" s="28"/>
      <c r="G11" s="310"/>
      <c r="H11" s="311">
        <f t="shared" si="0"/>
        <v>35</v>
      </c>
      <c r="I11" s="28">
        <v>35</v>
      </c>
      <c r="J11" s="28"/>
      <c r="K11" s="28"/>
      <c r="L11" s="310"/>
      <c r="M11" s="309">
        <f>N11+O11</f>
        <v>35</v>
      </c>
      <c r="N11" s="28">
        <v>35</v>
      </c>
      <c r="O11" s="28"/>
      <c r="P11" s="28"/>
      <c r="Q11" s="201"/>
      <c r="R11" s="200"/>
    </row>
    <row r="12" spans="1:21" ht="49.5" customHeight="1" x14ac:dyDescent="0.25">
      <c r="A12" s="6" t="s">
        <v>27</v>
      </c>
      <c r="B12" s="179" t="s">
        <v>21</v>
      </c>
      <c r="C12" s="116">
        <f t="shared" ref="C12:C23" si="1">D12</f>
        <v>41.4</v>
      </c>
      <c r="D12" s="26">
        <v>41.4</v>
      </c>
      <c r="E12" s="26"/>
      <c r="F12" s="26"/>
      <c r="G12" s="313"/>
      <c r="H12" s="197">
        <f t="shared" si="0"/>
        <v>41.4</v>
      </c>
      <c r="I12" s="26">
        <v>41.4</v>
      </c>
      <c r="J12" s="26"/>
      <c r="K12" s="26"/>
      <c r="L12" s="313"/>
      <c r="M12" s="116">
        <f t="shared" ref="M12:M23" si="2">N12</f>
        <v>41.4</v>
      </c>
      <c r="N12" s="26">
        <v>41.4</v>
      </c>
      <c r="O12" s="26"/>
      <c r="P12" s="26"/>
      <c r="Q12" s="52"/>
      <c r="R12" s="31"/>
    </row>
    <row r="13" spans="1:21" ht="24" x14ac:dyDescent="0.25">
      <c r="A13" s="5" t="s">
        <v>28</v>
      </c>
      <c r="B13" s="104" t="s">
        <v>22</v>
      </c>
      <c r="C13" s="116">
        <f t="shared" si="1"/>
        <v>2.8</v>
      </c>
      <c r="D13" s="26">
        <v>2.8</v>
      </c>
      <c r="E13" s="26"/>
      <c r="F13" s="26"/>
      <c r="G13" s="313"/>
      <c r="H13" s="197">
        <f t="shared" si="0"/>
        <v>2.8</v>
      </c>
      <c r="I13" s="26">
        <v>2.8</v>
      </c>
      <c r="J13" s="26"/>
      <c r="K13" s="26"/>
      <c r="L13" s="313"/>
      <c r="M13" s="116">
        <f t="shared" si="2"/>
        <v>2.8</v>
      </c>
      <c r="N13" s="26">
        <v>2.8</v>
      </c>
      <c r="O13" s="26"/>
      <c r="P13" s="26"/>
      <c r="Q13" s="52"/>
      <c r="R13" s="31"/>
    </row>
    <row r="14" spans="1:21" ht="24.75" customHeight="1" x14ac:dyDescent="0.25">
      <c r="A14" s="5" t="s">
        <v>29</v>
      </c>
      <c r="B14" s="104" t="s">
        <v>23</v>
      </c>
      <c r="C14" s="116">
        <f t="shared" si="1"/>
        <v>10</v>
      </c>
      <c r="D14" s="26">
        <v>10</v>
      </c>
      <c r="E14" s="26"/>
      <c r="F14" s="26"/>
      <c r="G14" s="313"/>
      <c r="H14" s="197">
        <f t="shared" si="0"/>
        <v>10</v>
      </c>
      <c r="I14" s="26">
        <v>10</v>
      </c>
      <c r="J14" s="26"/>
      <c r="K14" s="26"/>
      <c r="L14" s="313"/>
      <c r="M14" s="116">
        <f t="shared" si="2"/>
        <v>10</v>
      </c>
      <c r="N14" s="26">
        <v>10</v>
      </c>
      <c r="O14" s="26"/>
      <c r="P14" s="26"/>
      <c r="Q14" s="52"/>
      <c r="R14" s="31"/>
    </row>
    <row r="15" spans="1:21" ht="23.25" customHeight="1" x14ac:dyDescent="0.25">
      <c r="A15" s="5" t="s">
        <v>30</v>
      </c>
      <c r="B15" s="104" t="s">
        <v>24</v>
      </c>
      <c r="C15" s="116">
        <f t="shared" si="1"/>
        <v>25.4</v>
      </c>
      <c r="D15" s="26">
        <v>25.4</v>
      </c>
      <c r="E15" s="26"/>
      <c r="F15" s="26"/>
      <c r="G15" s="313"/>
      <c r="H15" s="197">
        <f t="shared" si="0"/>
        <v>25.4</v>
      </c>
      <c r="I15" s="26">
        <v>25.4</v>
      </c>
      <c r="J15" s="26"/>
      <c r="K15" s="26"/>
      <c r="L15" s="313"/>
      <c r="M15" s="116">
        <f t="shared" si="2"/>
        <v>25.4</v>
      </c>
      <c r="N15" s="26">
        <v>25.4</v>
      </c>
      <c r="O15" s="26"/>
      <c r="P15" s="26"/>
      <c r="Q15" s="52"/>
      <c r="R15" s="31"/>
    </row>
    <row r="16" spans="1:21" ht="36" customHeight="1" x14ac:dyDescent="0.25">
      <c r="A16" s="14"/>
      <c r="B16" s="85" t="s">
        <v>31</v>
      </c>
      <c r="C16" s="46">
        <f t="shared" si="1"/>
        <v>268.60000000000002</v>
      </c>
      <c r="D16" s="18">
        <f>D17+D18</f>
        <v>268.60000000000002</v>
      </c>
      <c r="E16" s="97">
        <f>E17+E18</f>
        <v>0</v>
      </c>
      <c r="F16" s="97">
        <f>F17+F18</f>
        <v>0</v>
      </c>
      <c r="G16" s="316"/>
      <c r="H16" s="46">
        <f t="shared" si="0"/>
        <v>268.60000000000002</v>
      </c>
      <c r="I16" s="97">
        <f>I17+I18</f>
        <v>268.60000000000002</v>
      </c>
      <c r="J16" s="97">
        <f>J17+J18</f>
        <v>0</v>
      </c>
      <c r="K16" s="97">
        <f>K17+K18</f>
        <v>0</v>
      </c>
      <c r="L16" s="316"/>
      <c r="M16" s="46">
        <f t="shared" si="2"/>
        <v>262.10000000000002</v>
      </c>
      <c r="N16" s="18">
        <f>N17+N18</f>
        <v>262.10000000000002</v>
      </c>
      <c r="O16" s="97">
        <f>O17+O18</f>
        <v>0</v>
      </c>
      <c r="P16" s="97">
        <f>P17+P18</f>
        <v>0</v>
      </c>
      <c r="Q16" s="98"/>
      <c r="R16" s="56">
        <f>M16/C16*100</f>
        <v>97.580044676098282</v>
      </c>
    </row>
    <row r="17" spans="1:18" ht="24" x14ac:dyDescent="0.25">
      <c r="A17" s="9" t="s">
        <v>34</v>
      </c>
      <c r="B17" s="104" t="s">
        <v>32</v>
      </c>
      <c r="C17" s="115">
        <f t="shared" si="1"/>
        <v>0</v>
      </c>
      <c r="D17" s="27">
        <v>0</v>
      </c>
      <c r="E17" s="27"/>
      <c r="F17" s="27"/>
      <c r="G17" s="314"/>
      <c r="H17" s="53">
        <f t="shared" si="0"/>
        <v>0</v>
      </c>
      <c r="I17" s="27">
        <v>0</v>
      </c>
      <c r="J17" s="27"/>
      <c r="K17" s="27"/>
      <c r="L17" s="314"/>
      <c r="M17" s="115">
        <f t="shared" si="2"/>
        <v>0</v>
      </c>
      <c r="N17" s="27">
        <v>0</v>
      </c>
      <c r="O17" s="27"/>
      <c r="P17" s="27"/>
      <c r="Q17" s="52"/>
      <c r="R17" s="31"/>
    </row>
    <row r="18" spans="1:18" ht="25.15" customHeight="1" x14ac:dyDescent="0.25">
      <c r="A18" s="9" t="s">
        <v>115</v>
      </c>
      <c r="B18" s="104" t="s">
        <v>33</v>
      </c>
      <c r="C18" s="115">
        <f t="shared" si="1"/>
        <v>268.60000000000002</v>
      </c>
      <c r="D18" s="27">
        <v>268.60000000000002</v>
      </c>
      <c r="E18" s="27"/>
      <c r="F18" s="27"/>
      <c r="G18" s="314"/>
      <c r="H18" s="53">
        <f t="shared" si="0"/>
        <v>268.60000000000002</v>
      </c>
      <c r="I18" s="27">
        <v>268.60000000000002</v>
      </c>
      <c r="J18" s="27"/>
      <c r="K18" s="27"/>
      <c r="L18" s="314"/>
      <c r="M18" s="115">
        <f t="shared" si="2"/>
        <v>262.10000000000002</v>
      </c>
      <c r="N18" s="27">
        <v>262.10000000000002</v>
      </c>
      <c r="O18" s="27"/>
      <c r="P18" s="27"/>
      <c r="Q18" s="52"/>
      <c r="R18" s="31"/>
    </row>
    <row r="19" spans="1:18" ht="36" customHeight="1" x14ac:dyDescent="0.25">
      <c r="A19" s="15"/>
      <c r="B19" s="105" t="s">
        <v>70</v>
      </c>
      <c r="C19" s="46">
        <f t="shared" si="1"/>
        <v>103.19999999999999</v>
      </c>
      <c r="D19" s="121">
        <f>D20+D21+D22+D23</f>
        <v>103.19999999999999</v>
      </c>
      <c r="E19" s="99">
        <f>E20+E21+E22+E23</f>
        <v>0</v>
      </c>
      <c r="F19" s="99">
        <f>F20+F21+F22+F23</f>
        <v>0</v>
      </c>
      <c r="G19" s="317"/>
      <c r="H19" s="46">
        <f t="shared" si="0"/>
        <v>103.19999999999999</v>
      </c>
      <c r="I19" s="99">
        <f>I20+I21+I22+I23</f>
        <v>103.19999999999999</v>
      </c>
      <c r="J19" s="99">
        <f>J20+J21+J22+J23</f>
        <v>0</v>
      </c>
      <c r="K19" s="99">
        <f>K20+K21+K22+K23</f>
        <v>0</v>
      </c>
      <c r="L19" s="317"/>
      <c r="M19" s="46">
        <f t="shared" si="2"/>
        <v>103.19999999999999</v>
      </c>
      <c r="N19" s="121">
        <f>N20+N21+N22+N23</f>
        <v>103.19999999999999</v>
      </c>
      <c r="O19" s="99">
        <f>O20+O21+O22+O23</f>
        <v>0</v>
      </c>
      <c r="P19" s="99">
        <f>P20+P21+P22+P23</f>
        <v>0</v>
      </c>
      <c r="Q19" s="98"/>
      <c r="R19" s="56">
        <f>M19/C19*100</f>
        <v>100</v>
      </c>
    </row>
    <row r="20" spans="1:18" ht="51" customHeight="1" x14ac:dyDescent="0.25">
      <c r="A20" s="7" t="s">
        <v>40</v>
      </c>
      <c r="B20" s="104" t="s">
        <v>36</v>
      </c>
      <c r="C20" s="115">
        <f t="shared" si="1"/>
        <v>39.299999999999997</v>
      </c>
      <c r="D20" s="112">
        <v>39.299999999999997</v>
      </c>
      <c r="E20" s="30"/>
      <c r="F20" s="26"/>
      <c r="G20" s="318"/>
      <c r="H20" s="53">
        <f t="shared" si="0"/>
        <v>39.299999999999997</v>
      </c>
      <c r="I20" s="112">
        <v>39.299999999999997</v>
      </c>
      <c r="J20" s="31"/>
      <c r="K20" s="27"/>
      <c r="L20" s="314"/>
      <c r="M20" s="115">
        <f t="shared" si="2"/>
        <v>39.299999999999997</v>
      </c>
      <c r="N20" s="112">
        <v>39.299999999999997</v>
      </c>
      <c r="O20" s="30"/>
      <c r="P20" s="26"/>
      <c r="Q20" s="52"/>
      <c r="R20" s="31"/>
    </row>
    <row r="21" spans="1:18" ht="86.25" customHeight="1" x14ac:dyDescent="0.25">
      <c r="A21" s="8" t="s">
        <v>35</v>
      </c>
      <c r="B21" s="104" t="s">
        <v>37</v>
      </c>
      <c r="C21" s="115">
        <f t="shared" si="1"/>
        <v>9.8000000000000007</v>
      </c>
      <c r="D21" s="112">
        <v>9.8000000000000007</v>
      </c>
      <c r="E21" s="30"/>
      <c r="F21" s="26"/>
      <c r="G21" s="318"/>
      <c r="H21" s="53">
        <f t="shared" si="0"/>
        <v>9.8000000000000007</v>
      </c>
      <c r="I21" s="112">
        <v>9.8000000000000007</v>
      </c>
      <c r="J21" s="31"/>
      <c r="K21" s="27"/>
      <c r="L21" s="314"/>
      <c r="M21" s="115">
        <f t="shared" si="2"/>
        <v>9.8000000000000007</v>
      </c>
      <c r="N21" s="112">
        <v>9.8000000000000007</v>
      </c>
      <c r="O21" s="30"/>
      <c r="P21" s="26"/>
      <c r="Q21" s="52"/>
      <c r="R21" s="31"/>
    </row>
    <row r="22" spans="1:18" ht="28.5" customHeight="1" x14ac:dyDescent="0.25">
      <c r="A22" s="8" t="s">
        <v>41</v>
      </c>
      <c r="B22" s="104" t="s">
        <v>38</v>
      </c>
      <c r="C22" s="115">
        <f t="shared" si="1"/>
        <v>0</v>
      </c>
      <c r="D22" s="112">
        <v>0</v>
      </c>
      <c r="E22" s="30"/>
      <c r="F22" s="26"/>
      <c r="G22" s="318"/>
      <c r="H22" s="53">
        <f t="shared" si="0"/>
        <v>0</v>
      </c>
      <c r="I22" s="112">
        <v>0</v>
      </c>
      <c r="J22" s="31"/>
      <c r="K22" s="27"/>
      <c r="L22" s="314"/>
      <c r="M22" s="115">
        <f t="shared" si="2"/>
        <v>0</v>
      </c>
      <c r="N22" s="112">
        <v>0</v>
      </c>
      <c r="O22" s="30"/>
      <c r="P22" s="26"/>
      <c r="Q22" s="52"/>
      <c r="R22" s="31"/>
    </row>
    <row r="23" spans="1:18" ht="36.75" customHeight="1" x14ac:dyDescent="0.25">
      <c r="A23" s="8" t="s">
        <v>42</v>
      </c>
      <c r="B23" s="104" t="s">
        <v>39</v>
      </c>
      <c r="C23" s="115">
        <f t="shared" si="1"/>
        <v>54.1</v>
      </c>
      <c r="D23" s="112">
        <v>54.1</v>
      </c>
      <c r="E23" s="30"/>
      <c r="F23" s="26"/>
      <c r="G23" s="318"/>
      <c r="H23" s="53">
        <f t="shared" si="0"/>
        <v>54.1</v>
      </c>
      <c r="I23" s="112">
        <v>54.1</v>
      </c>
      <c r="J23" s="31"/>
      <c r="K23" s="27"/>
      <c r="L23" s="314"/>
      <c r="M23" s="115">
        <f t="shared" si="2"/>
        <v>54.1</v>
      </c>
      <c r="N23" s="112">
        <v>54.1</v>
      </c>
      <c r="O23" s="30"/>
      <c r="P23" s="26"/>
      <c r="Q23" s="52"/>
      <c r="R23" s="31"/>
    </row>
    <row r="24" spans="1:18" ht="23.45" customHeight="1" x14ac:dyDescent="0.25">
      <c r="A24" s="16"/>
      <c r="B24" s="86" t="s">
        <v>43</v>
      </c>
      <c r="C24" s="46">
        <f>D24+E24+F24</f>
        <v>127.5</v>
      </c>
      <c r="D24" s="19">
        <f>D25+D26+D27+D28+D29+D30</f>
        <v>127.5</v>
      </c>
      <c r="E24" s="19">
        <f>+E25+E26+E27+E28+E29+E30</f>
        <v>0</v>
      </c>
      <c r="F24" s="19">
        <f>+F25+F26+F27+F28+F29+F30</f>
        <v>0</v>
      </c>
      <c r="G24" s="319"/>
      <c r="H24" s="46">
        <f t="shared" si="0"/>
        <v>127.5</v>
      </c>
      <c r="I24" s="19">
        <f>+I25+I26+I27+I28+I29+I30</f>
        <v>127.5</v>
      </c>
      <c r="J24" s="19">
        <f>+J25+J26+J27+J28+J29+J30</f>
        <v>0</v>
      </c>
      <c r="K24" s="19">
        <f>+K25+K26+K27+K28+K29+K30</f>
        <v>0</v>
      </c>
      <c r="L24" s="319"/>
      <c r="M24" s="46">
        <f>N24+O24+P24</f>
        <v>127.5</v>
      </c>
      <c r="N24" s="19">
        <f>N25+N26+N27+N28+N29+N30</f>
        <v>127.5</v>
      </c>
      <c r="O24" s="19">
        <f>+O25+O26+O27+O28+O29+O30</f>
        <v>0</v>
      </c>
      <c r="P24" s="19">
        <f>+P25+P26+P27+P28+P29+P30</f>
        <v>0</v>
      </c>
      <c r="Q24" s="47"/>
      <c r="R24" s="56">
        <f>M24/C24*100</f>
        <v>100</v>
      </c>
    </row>
    <row r="25" spans="1:18" ht="36" customHeight="1" x14ac:dyDescent="0.25">
      <c r="A25" s="7" t="s">
        <v>50</v>
      </c>
      <c r="B25" s="104" t="s">
        <v>44</v>
      </c>
      <c r="C25" s="118">
        <f t="shared" ref="C25:C30" si="3">D25</f>
        <v>0</v>
      </c>
      <c r="D25" s="114">
        <v>0</v>
      </c>
      <c r="E25" s="31"/>
      <c r="F25" s="27"/>
      <c r="G25" s="314"/>
      <c r="H25" s="118">
        <f t="shared" ref="H25:H30" si="4">I25+J25+K25</f>
        <v>0</v>
      </c>
      <c r="I25" s="114">
        <v>0</v>
      </c>
      <c r="J25" s="31"/>
      <c r="K25" s="27"/>
      <c r="L25" s="314"/>
      <c r="M25" s="118">
        <f t="shared" ref="M25:M30" si="5">N25</f>
        <v>0</v>
      </c>
      <c r="N25" s="114">
        <v>0</v>
      </c>
      <c r="O25" s="31"/>
      <c r="P25" s="27"/>
      <c r="Q25" s="52"/>
      <c r="R25" s="31"/>
    </row>
    <row r="26" spans="1:18" ht="24" customHeight="1" x14ac:dyDescent="0.25">
      <c r="A26" s="7" t="s">
        <v>51</v>
      </c>
      <c r="B26" s="104" t="s">
        <v>45</v>
      </c>
      <c r="C26" s="118">
        <f t="shared" si="3"/>
        <v>45</v>
      </c>
      <c r="D26" s="114">
        <v>45</v>
      </c>
      <c r="E26" s="31"/>
      <c r="F26" s="27"/>
      <c r="G26" s="314"/>
      <c r="H26" s="118">
        <f t="shared" si="4"/>
        <v>45</v>
      </c>
      <c r="I26" s="114">
        <v>45</v>
      </c>
      <c r="J26" s="31"/>
      <c r="K26" s="27"/>
      <c r="L26" s="314"/>
      <c r="M26" s="118">
        <f t="shared" si="5"/>
        <v>45</v>
      </c>
      <c r="N26" s="114">
        <v>45</v>
      </c>
      <c r="O26" s="31"/>
      <c r="P26" s="27"/>
      <c r="Q26" s="52"/>
      <c r="R26" s="31"/>
    </row>
    <row r="27" spans="1:18" ht="27" customHeight="1" x14ac:dyDescent="0.25">
      <c r="A27" s="7" t="s">
        <v>52</v>
      </c>
      <c r="B27" s="104" t="s">
        <v>46</v>
      </c>
      <c r="C27" s="240">
        <f t="shared" si="3"/>
        <v>7.3</v>
      </c>
      <c r="D27" s="114">
        <v>7.3</v>
      </c>
      <c r="E27" s="31"/>
      <c r="F27" s="27"/>
      <c r="G27" s="314"/>
      <c r="H27" s="118">
        <f t="shared" si="4"/>
        <v>7.3</v>
      </c>
      <c r="I27" s="114">
        <v>7.3</v>
      </c>
      <c r="J27" s="31"/>
      <c r="K27" s="27"/>
      <c r="L27" s="314"/>
      <c r="M27" s="240">
        <f t="shared" si="5"/>
        <v>7.3</v>
      </c>
      <c r="N27" s="114">
        <v>7.3</v>
      </c>
      <c r="O27" s="31"/>
      <c r="P27" s="27"/>
      <c r="Q27" s="52"/>
      <c r="R27" s="31"/>
    </row>
    <row r="28" spans="1:18" ht="22.5" customHeight="1" x14ac:dyDescent="0.25">
      <c r="A28" s="7" t="s">
        <v>53</v>
      </c>
      <c r="B28" s="104" t="s">
        <v>47</v>
      </c>
      <c r="C28" s="118">
        <f t="shared" si="3"/>
        <v>57.5</v>
      </c>
      <c r="D28" s="114">
        <v>57.5</v>
      </c>
      <c r="E28" s="31"/>
      <c r="F28" s="27"/>
      <c r="G28" s="314"/>
      <c r="H28" s="118">
        <f t="shared" si="4"/>
        <v>57.5</v>
      </c>
      <c r="I28" s="114">
        <v>57.5</v>
      </c>
      <c r="J28" s="31"/>
      <c r="K28" s="27"/>
      <c r="L28" s="314"/>
      <c r="M28" s="118">
        <f t="shared" si="5"/>
        <v>57.5</v>
      </c>
      <c r="N28" s="114">
        <v>57.5</v>
      </c>
      <c r="O28" s="31"/>
      <c r="P28" s="27"/>
      <c r="Q28" s="52"/>
      <c r="R28" s="31"/>
    </row>
    <row r="29" spans="1:18" ht="27.75" customHeight="1" x14ac:dyDescent="0.25">
      <c r="A29" s="7" t="s">
        <v>54</v>
      </c>
      <c r="B29" s="104" t="s">
        <v>48</v>
      </c>
      <c r="C29" s="118">
        <f t="shared" si="3"/>
        <v>0</v>
      </c>
      <c r="D29" s="114">
        <v>0</v>
      </c>
      <c r="E29" s="31"/>
      <c r="F29" s="27"/>
      <c r="G29" s="314"/>
      <c r="H29" s="118">
        <f t="shared" si="4"/>
        <v>0</v>
      </c>
      <c r="I29" s="114">
        <v>0</v>
      </c>
      <c r="J29" s="31"/>
      <c r="K29" s="27"/>
      <c r="L29" s="314"/>
      <c r="M29" s="118">
        <f t="shared" si="5"/>
        <v>0</v>
      </c>
      <c r="N29" s="114">
        <v>0</v>
      </c>
      <c r="O29" s="31"/>
      <c r="P29" s="27"/>
      <c r="Q29" s="52"/>
      <c r="R29" s="31"/>
    </row>
    <row r="30" spans="1:18" ht="47.25" customHeight="1" x14ac:dyDescent="0.25">
      <c r="A30" s="7" t="s">
        <v>55</v>
      </c>
      <c r="B30" s="106" t="s">
        <v>49</v>
      </c>
      <c r="C30" s="119">
        <f t="shared" si="3"/>
        <v>17.7</v>
      </c>
      <c r="D30" s="120">
        <v>17.7</v>
      </c>
      <c r="E30" s="198"/>
      <c r="F30" s="117"/>
      <c r="G30" s="320"/>
      <c r="H30" s="119">
        <f t="shared" si="4"/>
        <v>17.7</v>
      </c>
      <c r="I30" s="120">
        <v>17.7</v>
      </c>
      <c r="J30" s="198"/>
      <c r="K30" s="117"/>
      <c r="L30" s="320"/>
      <c r="M30" s="119">
        <f t="shared" si="5"/>
        <v>17.7</v>
      </c>
      <c r="N30" s="120">
        <v>17.7</v>
      </c>
      <c r="O30" s="198"/>
      <c r="P30" s="117"/>
      <c r="Q30" s="52"/>
      <c r="R30" s="198"/>
    </row>
    <row r="31" spans="1:18" ht="24.6" customHeight="1" x14ac:dyDescent="0.25">
      <c r="A31" s="17"/>
      <c r="B31" s="107" t="s">
        <v>56</v>
      </c>
      <c r="C31" s="46">
        <f>D31+E31+F31</f>
        <v>288.29999999999995</v>
      </c>
      <c r="D31" s="18">
        <f>D32+D33+D34+D35+D36</f>
        <v>288.29999999999995</v>
      </c>
      <c r="E31" s="18">
        <f>E32+E33+E34+E35+E36</f>
        <v>0</v>
      </c>
      <c r="F31" s="18">
        <f>F32+F33+F34+F35+F36</f>
        <v>0</v>
      </c>
      <c r="G31" s="321"/>
      <c r="H31" s="46">
        <f t="shared" ref="H31:H36" si="6">I31+J31+K31</f>
        <v>288.29999999999995</v>
      </c>
      <c r="I31" s="18">
        <f>I32+I33+I34+I35+I36</f>
        <v>288.29999999999995</v>
      </c>
      <c r="J31" s="18">
        <f>J32+J33+J34+J35+J36</f>
        <v>0</v>
      </c>
      <c r="K31" s="18">
        <f>K32+K33+K34+K35+K36</f>
        <v>0</v>
      </c>
      <c r="L31" s="321"/>
      <c r="M31" s="46">
        <f>N31+O31+P31</f>
        <v>288.29999999999995</v>
      </c>
      <c r="N31" s="18">
        <f>N32+N33+N34+N35+N36</f>
        <v>288.29999999999995</v>
      </c>
      <c r="O31" s="18">
        <f>O32+O33+O34+O35+O36</f>
        <v>0</v>
      </c>
      <c r="P31" s="18">
        <f>P32+P33+P34+P35+P36</f>
        <v>0</v>
      </c>
      <c r="Q31" s="47"/>
      <c r="R31" s="56">
        <f>M31/C31*100</f>
        <v>100</v>
      </c>
    </row>
    <row r="32" spans="1:18" ht="78.75" customHeight="1" x14ac:dyDescent="0.25">
      <c r="A32" s="10" t="s">
        <v>62</v>
      </c>
      <c r="B32" s="108" t="s">
        <v>57</v>
      </c>
      <c r="C32" s="122">
        <f t="shared" ref="C32:C38" si="7">D32</f>
        <v>62</v>
      </c>
      <c r="D32" s="113">
        <v>62</v>
      </c>
      <c r="E32" s="200"/>
      <c r="F32" s="312"/>
      <c r="G32" s="322"/>
      <c r="H32" s="323">
        <f t="shared" si="6"/>
        <v>62</v>
      </c>
      <c r="I32" s="113">
        <v>62</v>
      </c>
      <c r="J32" s="200"/>
      <c r="K32" s="312"/>
      <c r="L32" s="322"/>
      <c r="M32" s="122">
        <f t="shared" ref="M32:M38" si="8">N32</f>
        <v>62</v>
      </c>
      <c r="N32" s="113">
        <v>62</v>
      </c>
      <c r="O32" s="200"/>
      <c r="P32" s="312"/>
      <c r="Q32" s="52"/>
      <c r="R32" s="200"/>
    </row>
    <row r="33" spans="1:18" ht="36" x14ac:dyDescent="0.25">
      <c r="A33" s="11" t="s">
        <v>63</v>
      </c>
      <c r="B33" s="104" t="s">
        <v>58</v>
      </c>
      <c r="C33" s="115">
        <f t="shared" si="7"/>
        <v>25.2</v>
      </c>
      <c r="D33" s="114">
        <v>25.2</v>
      </c>
      <c r="E33" s="31"/>
      <c r="F33" s="27"/>
      <c r="G33" s="314"/>
      <c r="H33" s="53">
        <f t="shared" si="6"/>
        <v>25.2</v>
      </c>
      <c r="I33" s="114">
        <v>25.2</v>
      </c>
      <c r="J33" s="31"/>
      <c r="K33" s="27"/>
      <c r="L33" s="314"/>
      <c r="M33" s="115">
        <f t="shared" si="8"/>
        <v>25.2</v>
      </c>
      <c r="N33" s="114">
        <v>25.2</v>
      </c>
      <c r="O33" s="31"/>
      <c r="P33" s="27"/>
      <c r="Q33" s="52"/>
      <c r="R33" s="31"/>
    </row>
    <row r="34" spans="1:18" ht="37.5" customHeight="1" x14ac:dyDescent="0.25">
      <c r="A34" s="11" t="s">
        <v>64</v>
      </c>
      <c r="B34" s="104" t="s">
        <v>59</v>
      </c>
      <c r="C34" s="115">
        <f t="shared" si="7"/>
        <v>5.6</v>
      </c>
      <c r="D34" s="114">
        <v>5.6</v>
      </c>
      <c r="E34" s="31"/>
      <c r="F34" s="27"/>
      <c r="G34" s="314"/>
      <c r="H34" s="53">
        <f t="shared" si="6"/>
        <v>5.6</v>
      </c>
      <c r="I34" s="114">
        <v>5.6</v>
      </c>
      <c r="J34" s="31"/>
      <c r="K34" s="27"/>
      <c r="L34" s="314"/>
      <c r="M34" s="115">
        <f t="shared" si="8"/>
        <v>5.6</v>
      </c>
      <c r="N34" s="114">
        <v>5.6</v>
      </c>
      <c r="O34" s="31"/>
      <c r="P34" s="27"/>
      <c r="Q34" s="52"/>
      <c r="R34" s="31"/>
    </row>
    <row r="35" spans="1:18" ht="34.5" customHeight="1" x14ac:dyDescent="0.25">
      <c r="A35" s="11" t="s">
        <v>65</v>
      </c>
      <c r="B35" s="104" t="s">
        <v>60</v>
      </c>
      <c r="C35" s="115">
        <f t="shared" si="7"/>
        <v>135.6</v>
      </c>
      <c r="D35" s="114">
        <v>135.6</v>
      </c>
      <c r="E35" s="31"/>
      <c r="F35" s="27"/>
      <c r="G35" s="314"/>
      <c r="H35" s="53">
        <f t="shared" si="6"/>
        <v>135.6</v>
      </c>
      <c r="I35" s="114">
        <v>135.6</v>
      </c>
      <c r="J35" s="31"/>
      <c r="K35" s="27"/>
      <c r="L35" s="314"/>
      <c r="M35" s="115">
        <f t="shared" si="8"/>
        <v>135.6</v>
      </c>
      <c r="N35" s="114">
        <v>135.6</v>
      </c>
      <c r="O35" s="31"/>
      <c r="P35" s="27"/>
      <c r="Q35" s="52"/>
      <c r="R35" s="31"/>
    </row>
    <row r="36" spans="1:18" ht="42" customHeight="1" x14ac:dyDescent="0.25">
      <c r="A36" s="11" t="s">
        <v>66</v>
      </c>
      <c r="B36" s="104" t="s">
        <v>61</v>
      </c>
      <c r="C36" s="115">
        <f t="shared" si="7"/>
        <v>59.9</v>
      </c>
      <c r="D36" s="114">
        <v>59.9</v>
      </c>
      <c r="E36" s="31"/>
      <c r="F36" s="27"/>
      <c r="G36" s="314"/>
      <c r="H36" s="53">
        <f t="shared" si="6"/>
        <v>59.9</v>
      </c>
      <c r="I36" s="114">
        <v>59.9</v>
      </c>
      <c r="J36" s="31"/>
      <c r="K36" s="27"/>
      <c r="L36" s="314"/>
      <c r="M36" s="115">
        <f t="shared" si="8"/>
        <v>59.9</v>
      </c>
      <c r="N36" s="114">
        <v>59.9</v>
      </c>
      <c r="O36" s="31"/>
      <c r="P36" s="27"/>
      <c r="Q36" s="52"/>
      <c r="R36" s="31"/>
    </row>
    <row r="37" spans="1:18" ht="28.15" customHeight="1" x14ac:dyDescent="0.25">
      <c r="A37" s="9"/>
      <c r="B37" s="107" t="s">
        <v>69</v>
      </c>
      <c r="C37" s="46">
        <f t="shared" si="7"/>
        <v>25</v>
      </c>
      <c r="D37" s="21">
        <f>D38</f>
        <v>25</v>
      </c>
      <c r="E37" s="21">
        <f>E38</f>
        <v>0</v>
      </c>
      <c r="F37" s="18">
        <f>F38</f>
        <v>0</v>
      </c>
      <c r="G37" s="321"/>
      <c r="H37" s="46">
        <f>H38</f>
        <v>25</v>
      </c>
      <c r="I37" s="21">
        <f>I38</f>
        <v>25</v>
      </c>
      <c r="J37" s="21">
        <f>J38</f>
        <v>0</v>
      </c>
      <c r="K37" s="18">
        <f>K38</f>
        <v>0</v>
      </c>
      <c r="L37" s="321"/>
      <c r="M37" s="46">
        <f t="shared" si="8"/>
        <v>25</v>
      </c>
      <c r="N37" s="21">
        <f>N38</f>
        <v>25</v>
      </c>
      <c r="O37" s="21">
        <f>O38</f>
        <v>0</v>
      </c>
      <c r="P37" s="18">
        <f>P38</f>
        <v>0</v>
      </c>
      <c r="Q37" s="47"/>
      <c r="R37" s="56">
        <f>M37/C37*100</f>
        <v>100</v>
      </c>
    </row>
    <row r="38" spans="1:18" ht="47.25" customHeight="1" x14ac:dyDescent="0.25">
      <c r="A38" s="9" t="s">
        <v>68</v>
      </c>
      <c r="B38" s="104" t="s">
        <v>67</v>
      </c>
      <c r="C38" s="118">
        <f t="shared" si="7"/>
        <v>25</v>
      </c>
      <c r="D38" s="27">
        <v>25</v>
      </c>
      <c r="E38" s="27"/>
      <c r="F38" s="27"/>
      <c r="G38" s="314"/>
      <c r="H38" s="324">
        <f t="shared" ref="H38:H50" si="9">I38+J38+K38</f>
        <v>25</v>
      </c>
      <c r="I38" s="27">
        <v>25</v>
      </c>
      <c r="J38" s="27"/>
      <c r="K38" s="27"/>
      <c r="L38" s="314"/>
      <c r="M38" s="118">
        <f t="shared" si="8"/>
        <v>25</v>
      </c>
      <c r="N38" s="27">
        <v>25</v>
      </c>
      <c r="O38" s="27"/>
      <c r="P38" s="27"/>
      <c r="Q38" s="52"/>
      <c r="R38" s="31"/>
    </row>
    <row r="39" spans="1:18" ht="36" x14ac:dyDescent="0.25">
      <c r="A39" s="13"/>
      <c r="B39" s="103" t="s">
        <v>16</v>
      </c>
      <c r="C39" s="125">
        <f>D39+E39+F39</f>
        <v>921.1</v>
      </c>
      <c r="D39" s="126">
        <f>D40</f>
        <v>921.1</v>
      </c>
      <c r="E39" s="20">
        <f>E40</f>
        <v>0</v>
      </c>
      <c r="F39" s="20">
        <f>F40</f>
        <v>0</v>
      </c>
      <c r="G39" s="169"/>
      <c r="H39" s="100">
        <f t="shared" si="9"/>
        <v>921.1</v>
      </c>
      <c r="I39" s="20">
        <f>I40</f>
        <v>921.1</v>
      </c>
      <c r="J39" s="20">
        <f>J40</f>
        <v>0</v>
      </c>
      <c r="K39" s="20">
        <f>K40</f>
        <v>0</v>
      </c>
      <c r="L39" s="169"/>
      <c r="M39" s="125">
        <f>N39+O39+P39</f>
        <v>724.5</v>
      </c>
      <c r="N39" s="126">
        <f>N40</f>
        <v>724.5</v>
      </c>
      <c r="O39" s="20">
        <f>O40</f>
        <v>0</v>
      </c>
      <c r="P39" s="20">
        <f>P40</f>
        <v>0</v>
      </c>
      <c r="Q39" s="49"/>
      <c r="R39" s="55">
        <f>M39/C39*100</f>
        <v>78.655954836608402</v>
      </c>
    </row>
    <row r="40" spans="1:18" ht="33.75" customHeight="1" x14ac:dyDescent="0.25">
      <c r="A40" s="5"/>
      <c r="B40" s="104" t="s">
        <v>72</v>
      </c>
      <c r="C40" s="118">
        <f>D40+E40+F40</f>
        <v>921.1</v>
      </c>
      <c r="D40" s="27">
        <v>921.1</v>
      </c>
      <c r="E40" s="27"/>
      <c r="F40" s="27"/>
      <c r="G40" s="314"/>
      <c r="H40" s="118">
        <f t="shared" si="9"/>
        <v>921.1</v>
      </c>
      <c r="I40" s="27">
        <v>921.1</v>
      </c>
      <c r="J40" s="27"/>
      <c r="K40" s="27"/>
      <c r="L40" s="314"/>
      <c r="M40" s="118">
        <f>N40+O40+P40</f>
        <v>724.5</v>
      </c>
      <c r="N40" s="27">
        <v>724.5</v>
      </c>
      <c r="O40" s="27"/>
      <c r="P40" s="27"/>
      <c r="Q40" s="52"/>
      <c r="R40" s="31"/>
    </row>
    <row r="41" spans="1:18" ht="39.75" customHeight="1" x14ac:dyDescent="0.25">
      <c r="A41" s="5"/>
      <c r="B41" s="109" t="s">
        <v>156</v>
      </c>
      <c r="C41" s="127">
        <f>D41+E41+F41</f>
        <v>420</v>
      </c>
      <c r="D41" s="128">
        <f>D42</f>
        <v>420</v>
      </c>
      <c r="E41" s="203">
        <f>E42</f>
        <v>0</v>
      </c>
      <c r="F41" s="203">
        <f>F42</f>
        <v>0</v>
      </c>
      <c r="G41" s="325"/>
      <c r="H41" s="48">
        <f t="shared" si="9"/>
        <v>420</v>
      </c>
      <c r="I41" s="23">
        <f>I42</f>
        <v>420</v>
      </c>
      <c r="J41" s="203">
        <f>J42</f>
        <v>0</v>
      </c>
      <c r="K41" s="203">
        <f>K42</f>
        <v>0</v>
      </c>
      <c r="L41" s="325"/>
      <c r="M41" s="127">
        <f>N41+O41+P41</f>
        <v>400</v>
      </c>
      <c r="N41" s="128">
        <f>N42</f>
        <v>400</v>
      </c>
      <c r="O41" s="203">
        <f>O42</f>
        <v>0</v>
      </c>
      <c r="P41" s="203">
        <f>P42</f>
        <v>0</v>
      </c>
      <c r="Q41" s="249"/>
      <c r="R41" s="55">
        <f>M41/C41*100</f>
        <v>95.238095238095227</v>
      </c>
    </row>
    <row r="42" spans="1:18" ht="25.5" customHeight="1" x14ac:dyDescent="0.25">
      <c r="A42" s="5"/>
      <c r="B42" s="104" t="s">
        <v>166</v>
      </c>
      <c r="C42" s="115">
        <f>D42</f>
        <v>420</v>
      </c>
      <c r="D42" s="117">
        <v>420</v>
      </c>
      <c r="E42" s="117"/>
      <c r="F42" s="27"/>
      <c r="G42" s="314"/>
      <c r="H42" s="115">
        <f t="shared" si="9"/>
        <v>420</v>
      </c>
      <c r="I42" s="117">
        <v>420</v>
      </c>
      <c r="J42" s="117"/>
      <c r="K42" s="27"/>
      <c r="L42" s="314"/>
      <c r="M42" s="115">
        <f>N42</f>
        <v>400</v>
      </c>
      <c r="N42" s="117">
        <v>400</v>
      </c>
      <c r="O42" s="117"/>
      <c r="P42" s="27"/>
      <c r="Q42" s="52"/>
      <c r="R42" s="31"/>
    </row>
    <row r="43" spans="1:18" ht="60" x14ac:dyDescent="0.25">
      <c r="A43" s="12"/>
      <c r="B43" s="103" t="s">
        <v>17</v>
      </c>
      <c r="C43" s="127">
        <f t="shared" ref="C43:C77" si="10">D43+E43+F43</f>
        <v>260</v>
      </c>
      <c r="D43" s="128">
        <f>D44+D45+D46+D47+D48+D49</f>
        <v>260</v>
      </c>
      <c r="E43" s="23">
        <f>E44+E45+E46+E47+E48+E49</f>
        <v>0</v>
      </c>
      <c r="F43" s="20">
        <f>F44+F45+F46+F47+F48+F49</f>
        <v>0</v>
      </c>
      <c r="G43" s="326"/>
      <c r="H43" s="48">
        <f t="shared" si="9"/>
        <v>260</v>
      </c>
      <c r="I43" s="20">
        <f>I44+I45+I46+I47+I48+I49</f>
        <v>260</v>
      </c>
      <c r="J43" s="20">
        <f>J44+J45+J46+J47+J48+J49</f>
        <v>0</v>
      </c>
      <c r="K43" s="20">
        <f>K44+K45+K46+K47+K48+K49</f>
        <v>0</v>
      </c>
      <c r="L43" s="326"/>
      <c r="M43" s="127">
        <f t="shared" ref="M43:M77" si="11">N43+O43+P43</f>
        <v>192.1</v>
      </c>
      <c r="N43" s="128">
        <f>N44+N45+N46+N47+N48+N49</f>
        <v>192.1</v>
      </c>
      <c r="O43" s="23">
        <f>O44+O45+O46+O47+O48+O49</f>
        <v>0</v>
      </c>
      <c r="P43" s="20">
        <f>P44+P45+P46+P47+P48+P49</f>
        <v>0</v>
      </c>
      <c r="Q43" s="49"/>
      <c r="R43" s="55">
        <f>M43/C43*100</f>
        <v>73.884615384615387</v>
      </c>
    </row>
    <row r="44" spans="1:18" ht="36" x14ac:dyDescent="0.25">
      <c r="A44" s="24"/>
      <c r="B44" s="104" t="s">
        <v>73</v>
      </c>
      <c r="C44" s="123">
        <f t="shared" si="10"/>
        <v>17.600000000000001</v>
      </c>
      <c r="D44" s="27">
        <v>17.600000000000001</v>
      </c>
      <c r="E44" s="22"/>
      <c r="F44" s="22"/>
      <c r="G44" s="327"/>
      <c r="H44" s="53">
        <f t="shared" si="9"/>
        <v>17.600000000000001</v>
      </c>
      <c r="I44" s="27">
        <v>17.600000000000001</v>
      </c>
      <c r="J44" s="22"/>
      <c r="K44" s="22"/>
      <c r="L44" s="327"/>
      <c r="M44" s="123">
        <f t="shared" si="11"/>
        <v>17.600000000000001</v>
      </c>
      <c r="N44" s="27">
        <v>17.600000000000001</v>
      </c>
      <c r="O44" s="22"/>
      <c r="P44" s="22"/>
      <c r="Q44" s="50"/>
      <c r="R44" s="58"/>
    </row>
    <row r="45" spans="1:18" ht="24" x14ac:dyDescent="0.25">
      <c r="A45" s="24"/>
      <c r="B45" s="104" t="s">
        <v>74</v>
      </c>
      <c r="C45" s="123">
        <f t="shared" si="10"/>
        <v>30</v>
      </c>
      <c r="D45" s="27">
        <v>30</v>
      </c>
      <c r="E45" s="22"/>
      <c r="F45" s="22"/>
      <c r="G45" s="327"/>
      <c r="H45" s="53">
        <f t="shared" si="9"/>
        <v>30</v>
      </c>
      <c r="I45" s="27">
        <v>30</v>
      </c>
      <c r="J45" s="22"/>
      <c r="K45" s="22"/>
      <c r="L45" s="327"/>
      <c r="M45" s="123">
        <f t="shared" si="11"/>
        <v>29.7</v>
      </c>
      <c r="N45" s="27">
        <v>29.7</v>
      </c>
      <c r="O45" s="22"/>
      <c r="P45" s="22"/>
      <c r="Q45" s="50"/>
      <c r="R45" s="58"/>
    </row>
    <row r="46" spans="1:18" ht="24" x14ac:dyDescent="0.25">
      <c r="A46" s="24"/>
      <c r="B46" s="104" t="s">
        <v>75</v>
      </c>
      <c r="C46" s="123">
        <f t="shared" si="10"/>
        <v>35</v>
      </c>
      <c r="D46" s="27">
        <v>35</v>
      </c>
      <c r="E46" s="22"/>
      <c r="F46" s="22"/>
      <c r="G46" s="327"/>
      <c r="H46" s="53">
        <f t="shared" si="9"/>
        <v>35</v>
      </c>
      <c r="I46" s="27">
        <v>35</v>
      </c>
      <c r="J46" s="22"/>
      <c r="K46" s="22"/>
      <c r="L46" s="327"/>
      <c r="M46" s="123">
        <f t="shared" si="11"/>
        <v>10</v>
      </c>
      <c r="N46" s="27">
        <v>10</v>
      </c>
      <c r="O46" s="22"/>
      <c r="P46" s="22"/>
      <c r="Q46" s="50"/>
      <c r="R46" s="58"/>
    </row>
    <row r="47" spans="1:18" ht="24" x14ac:dyDescent="0.25">
      <c r="A47" s="24"/>
      <c r="B47" s="104" t="s">
        <v>76</v>
      </c>
      <c r="C47" s="123">
        <f t="shared" si="10"/>
        <v>65</v>
      </c>
      <c r="D47" s="27">
        <v>65</v>
      </c>
      <c r="E47" s="22"/>
      <c r="F47" s="22"/>
      <c r="G47" s="327"/>
      <c r="H47" s="53">
        <f t="shared" si="9"/>
        <v>65</v>
      </c>
      <c r="I47" s="27">
        <v>65</v>
      </c>
      <c r="J47" s="22"/>
      <c r="K47" s="22"/>
      <c r="L47" s="327"/>
      <c r="M47" s="123">
        <f t="shared" si="11"/>
        <v>37</v>
      </c>
      <c r="N47" s="27">
        <v>37</v>
      </c>
      <c r="O47" s="22"/>
      <c r="P47" s="22"/>
      <c r="Q47" s="50"/>
      <c r="R47" s="58"/>
    </row>
    <row r="48" spans="1:18" ht="34.5" customHeight="1" x14ac:dyDescent="0.25">
      <c r="A48" s="5"/>
      <c r="B48" s="104" t="s">
        <v>77</v>
      </c>
      <c r="C48" s="123">
        <f t="shared" si="10"/>
        <v>47.8</v>
      </c>
      <c r="D48" s="27">
        <v>47.8</v>
      </c>
      <c r="E48" s="27"/>
      <c r="F48" s="27"/>
      <c r="G48" s="314"/>
      <c r="H48" s="53">
        <f t="shared" si="9"/>
        <v>47.8</v>
      </c>
      <c r="I48" s="27">
        <v>47.8</v>
      </c>
      <c r="J48" s="27"/>
      <c r="K48" s="27"/>
      <c r="L48" s="314"/>
      <c r="M48" s="123">
        <f t="shared" si="11"/>
        <v>47.8</v>
      </c>
      <c r="N48" s="27">
        <v>47.8</v>
      </c>
      <c r="O48" s="27"/>
      <c r="P48" s="27"/>
      <c r="Q48" s="52"/>
      <c r="R48" s="31"/>
    </row>
    <row r="49" spans="1:18" ht="61.5" customHeight="1" x14ac:dyDescent="0.25">
      <c r="A49" s="24"/>
      <c r="B49" s="110" t="s">
        <v>78</v>
      </c>
      <c r="C49" s="123">
        <f t="shared" si="10"/>
        <v>64.599999999999994</v>
      </c>
      <c r="D49" s="27">
        <v>64.599999999999994</v>
      </c>
      <c r="E49" s="26"/>
      <c r="F49" s="26"/>
      <c r="G49" s="318"/>
      <c r="H49" s="53">
        <f t="shared" si="9"/>
        <v>64.599999999999994</v>
      </c>
      <c r="I49" s="27">
        <v>64.599999999999994</v>
      </c>
      <c r="J49" s="26"/>
      <c r="K49" s="26"/>
      <c r="L49" s="318"/>
      <c r="M49" s="123">
        <f t="shared" si="11"/>
        <v>50</v>
      </c>
      <c r="N49" s="27">
        <v>50</v>
      </c>
      <c r="O49" s="26"/>
      <c r="P49" s="26"/>
      <c r="Q49" s="51"/>
      <c r="R49" s="30"/>
    </row>
    <row r="50" spans="1:18" ht="27.75" hidden="1" customHeight="1" x14ac:dyDescent="0.25">
      <c r="A50" s="24"/>
      <c r="B50" s="529" t="s">
        <v>199</v>
      </c>
      <c r="C50" s="123">
        <f t="shared" si="10"/>
        <v>0</v>
      </c>
      <c r="D50" s="27">
        <v>0</v>
      </c>
      <c r="E50" s="26"/>
      <c r="F50" s="26"/>
      <c r="G50" s="318"/>
      <c r="H50" s="53">
        <f t="shared" si="9"/>
        <v>40</v>
      </c>
      <c r="I50" s="27">
        <v>40</v>
      </c>
      <c r="J50" s="26"/>
      <c r="K50" s="26"/>
      <c r="L50" s="318"/>
      <c r="M50" s="123">
        <f t="shared" si="11"/>
        <v>0</v>
      </c>
      <c r="N50" s="27">
        <v>0</v>
      </c>
      <c r="O50" s="26"/>
      <c r="P50" s="26"/>
      <c r="Q50" s="51"/>
      <c r="R50" s="30"/>
    </row>
    <row r="51" spans="1:18" ht="65.25" customHeight="1" x14ac:dyDescent="0.25">
      <c r="A51" s="12"/>
      <c r="B51" s="103" t="s">
        <v>18</v>
      </c>
      <c r="C51" s="127">
        <f t="shared" si="10"/>
        <v>271.89999999999998</v>
      </c>
      <c r="D51" s="126">
        <f>D52+D58</f>
        <v>271.89999999999998</v>
      </c>
      <c r="E51" s="20">
        <f>E53+E54+E55+E56+E57+E59+E60+E61+E62+E63+E64+E65</f>
        <v>0</v>
      </c>
      <c r="F51" s="20">
        <f>F53+F54+F55+F56+F57+F59+F60+F61+F62+F63+F64+F65</f>
        <v>0</v>
      </c>
      <c r="G51" s="326"/>
      <c r="H51" s="48">
        <f>I51+J51+K51</f>
        <v>271.89999999999998</v>
      </c>
      <c r="I51" s="20">
        <f>I52+I58</f>
        <v>271.89999999999998</v>
      </c>
      <c r="J51" s="20">
        <f>J53+J54+J55+J56+J57+J59+J60+J61+J62+J63+J64+J65</f>
        <v>0</v>
      </c>
      <c r="K51" s="20">
        <f>K53+K54+K55+K56+K57+K59+K60+K61+K62+K63+K64+K65</f>
        <v>0</v>
      </c>
      <c r="L51" s="326"/>
      <c r="M51" s="127">
        <f t="shared" si="11"/>
        <v>271.89999999999998</v>
      </c>
      <c r="N51" s="126">
        <f>N52+N58</f>
        <v>271.89999999999998</v>
      </c>
      <c r="O51" s="20">
        <f>O53+O54+O55+O56+O57+O59+O60+O61+O62+O63+O64+O65</f>
        <v>0</v>
      </c>
      <c r="P51" s="20">
        <f>P53+P54+P55+P56+P57+P59+P60+P61+P62+P63+P64+P65</f>
        <v>0</v>
      </c>
      <c r="Q51" s="49"/>
      <c r="R51" s="55">
        <f>M51/C51*100</f>
        <v>100</v>
      </c>
    </row>
    <row r="52" spans="1:18" ht="36.75" customHeight="1" thickBot="1" x14ac:dyDescent="0.3">
      <c r="A52" s="24" t="s">
        <v>167</v>
      </c>
      <c r="B52" s="107" t="s">
        <v>79</v>
      </c>
      <c r="C52" s="46">
        <f t="shared" si="10"/>
        <v>236.9</v>
      </c>
      <c r="D52" s="18">
        <f>D53+D54+D55+D56+D57</f>
        <v>236.9</v>
      </c>
      <c r="E52" s="97"/>
      <c r="F52" s="97"/>
      <c r="G52" s="316"/>
      <c r="H52" s="46">
        <f>I52</f>
        <v>236.9</v>
      </c>
      <c r="I52" s="18">
        <f>I53+I54+I55+I56+I57</f>
        <v>236.9</v>
      </c>
      <c r="J52" s="97"/>
      <c r="K52" s="97"/>
      <c r="L52" s="316"/>
      <c r="M52" s="46">
        <f t="shared" si="11"/>
        <v>236.9</v>
      </c>
      <c r="N52" s="18">
        <f>N53+N54+N55+N56+N57</f>
        <v>236.9</v>
      </c>
      <c r="O52" s="97"/>
      <c r="P52" s="97"/>
      <c r="Q52" s="98"/>
      <c r="R52" s="329"/>
    </row>
    <row r="53" spans="1:18" ht="46.5" customHeight="1" x14ac:dyDescent="0.25">
      <c r="A53" s="24" t="s">
        <v>26</v>
      </c>
      <c r="B53" s="104" t="s">
        <v>80</v>
      </c>
      <c r="C53" s="115">
        <f t="shared" si="10"/>
        <v>15</v>
      </c>
      <c r="D53" s="27">
        <v>15</v>
      </c>
      <c r="E53" s="25"/>
      <c r="F53" s="26"/>
      <c r="G53" s="318"/>
      <c r="H53" s="53">
        <f t="shared" ref="H53:H76" si="12">I53+J53+K53</f>
        <v>15</v>
      </c>
      <c r="I53" s="27">
        <v>15</v>
      </c>
      <c r="J53" s="26"/>
      <c r="K53" s="26"/>
      <c r="L53" s="318"/>
      <c r="M53" s="115">
        <f t="shared" si="11"/>
        <v>15</v>
      </c>
      <c r="N53" s="27">
        <v>15</v>
      </c>
      <c r="O53" s="25"/>
      <c r="P53" s="26"/>
      <c r="Q53" s="51"/>
      <c r="R53" s="330"/>
    </row>
    <row r="54" spans="1:18" ht="24" x14ac:dyDescent="0.25">
      <c r="A54" s="24" t="s">
        <v>27</v>
      </c>
      <c r="B54" s="104" t="s">
        <v>81</v>
      </c>
      <c r="C54" s="115">
        <f t="shared" si="10"/>
        <v>50</v>
      </c>
      <c r="D54" s="27">
        <v>50</v>
      </c>
      <c r="E54" s="25"/>
      <c r="F54" s="26"/>
      <c r="G54" s="318"/>
      <c r="H54" s="53">
        <f t="shared" si="12"/>
        <v>50</v>
      </c>
      <c r="I54" s="27">
        <v>50</v>
      </c>
      <c r="J54" s="26"/>
      <c r="K54" s="26"/>
      <c r="L54" s="318"/>
      <c r="M54" s="115">
        <f t="shared" si="11"/>
        <v>50</v>
      </c>
      <c r="N54" s="27">
        <v>50</v>
      </c>
      <c r="O54" s="25"/>
      <c r="P54" s="26"/>
      <c r="Q54" s="51"/>
      <c r="R54" s="331"/>
    </row>
    <row r="55" spans="1:18" ht="23.45" customHeight="1" x14ac:dyDescent="0.25">
      <c r="A55" s="24" t="s">
        <v>28</v>
      </c>
      <c r="B55" s="104" t="s">
        <v>82</v>
      </c>
      <c r="C55" s="115">
        <f t="shared" si="10"/>
        <v>15</v>
      </c>
      <c r="D55" s="27">
        <v>15</v>
      </c>
      <c r="E55" s="25"/>
      <c r="F55" s="26"/>
      <c r="G55" s="318"/>
      <c r="H55" s="53">
        <f t="shared" si="12"/>
        <v>15</v>
      </c>
      <c r="I55" s="27">
        <v>15</v>
      </c>
      <c r="J55" s="26"/>
      <c r="K55" s="26"/>
      <c r="L55" s="318"/>
      <c r="M55" s="115">
        <f t="shared" si="11"/>
        <v>15</v>
      </c>
      <c r="N55" s="27">
        <v>15</v>
      </c>
      <c r="O55" s="25"/>
      <c r="P55" s="26"/>
      <c r="Q55" s="51"/>
      <c r="R55" s="331"/>
    </row>
    <row r="56" spans="1:18" ht="24" x14ac:dyDescent="0.25">
      <c r="A56" s="24" t="s">
        <v>29</v>
      </c>
      <c r="B56" s="104" t="s">
        <v>83</v>
      </c>
      <c r="C56" s="115">
        <f t="shared" si="10"/>
        <v>87</v>
      </c>
      <c r="D56" s="27">
        <v>87</v>
      </c>
      <c r="E56" s="25"/>
      <c r="F56" s="26"/>
      <c r="G56" s="318"/>
      <c r="H56" s="53">
        <f t="shared" si="12"/>
        <v>87</v>
      </c>
      <c r="I56" s="27">
        <v>87</v>
      </c>
      <c r="J56" s="26"/>
      <c r="K56" s="26"/>
      <c r="L56" s="318"/>
      <c r="M56" s="115">
        <f t="shared" si="11"/>
        <v>87</v>
      </c>
      <c r="N56" s="27">
        <v>87</v>
      </c>
      <c r="O56" s="25"/>
      <c r="P56" s="26"/>
      <c r="Q56" s="51"/>
      <c r="R56" s="331"/>
    </row>
    <row r="57" spans="1:18" ht="36.75" customHeight="1" x14ac:dyDescent="0.25">
      <c r="A57" s="24" t="s">
        <v>30</v>
      </c>
      <c r="B57" s="104" t="s">
        <v>84</v>
      </c>
      <c r="C57" s="115">
        <f t="shared" si="10"/>
        <v>69.900000000000006</v>
      </c>
      <c r="D57" s="28">
        <v>69.900000000000006</v>
      </c>
      <c r="E57" s="28"/>
      <c r="F57" s="26"/>
      <c r="G57" s="318"/>
      <c r="H57" s="53">
        <f t="shared" si="12"/>
        <v>69.900000000000006</v>
      </c>
      <c r="I57" s="28">
        <v>69.900000000000006</v>
      </c>
      <c r="J57" s="26"/>
      <c r="K57" s="26"/>
      <c r="L57" s="318"/>
      <c r="M57" s="115">
        <f t="shared" si="11"/>
        <v>69.900000000000006</v>
      </c>
      <c r="N57" s="28">
        <v>69.900000000000006</v>
      </c>
      <c r="O57" s="28"/>
      <c r="P57" s="26"/>
      <c r="Q57" s="51"/>
      <c r="R57" s="331"/>
    </row>
    <row r="58" spans="1:18" ht="36" x14ac:dyDescent="0.25">
      <c r="A58" s="24" t="s">
        <v>168</v>
      </c>
      <c r="B58" s="107" t="s">
        <v>90</v>
      </c>
      <c r="C58" s="46">
        <f t="shared" si="10"/>
        <v>35</v>
      </c>
      <c r="D58" s="129">
        <f>D59+D60+D61+D62+D63+D64+D65</f>
        <v>35</v>
      </c>
      <c r="E58" s="124"/>
      <c r="F58" s="97"/>
      <c r="G58" s="316"/>
      <c r="H58" s="46">
        <f t="shared" si="12"/>
        <v>35</v>
      </c>
      <c r="I58" s="124">
        <f>I59+I60+I61+I62+I63+I64+I65</f>
        <v>35</v>
      </c>
      <c r="J58" s="97"/>
      <c r="K58" s="97"/>
      <c r="L58" s="316"/>
      <c r="M58" s="46">
        <f t="shared" si="11"/>
        <v>35</v>
      </c>
      <c r="N58" s="129">
        <f>N59+N60+N61+N62+N63+N64+N65</f>
        <v>35</v>
      </c>
      <c r="O58" s="124"/>
      <c r="P58" s="97"/>
      <c r="Q58" s="98"/>
      <c r="R58" s="332"/>
    </row>
    <row r="59" spans="1:18" ht="60.75" customHeight="1" x14ac:dyDescent="0.25">
      <c r="A59" s="102" t="s">
        <v>34</v>
      </c>
      <c r="B59" s="104" t="s">
        <v>85</v>
      </c>
      <c r="C59" s="115">
        <f t="shared" si="10"/>
        <v>0</v>
      </c>
      <c r="D59" s="28">
        <v>0</v>
      </c>
      <c r="E59" s="28"/>
      <c r="F59" s="26"/>
      <c r="G59" s="318"/>
      <c r="H59" s="53">
        <f t="shared" si="12"/>
        <v>0</v>
      </c>
      <c r="I59" s="28">
        <v>0</v>
      </c>
      <c r="J59" s="26"/>
      <c r="K59" s="26"/>
      <c r="L59" s="318"/>
      <c r="M59" s="115">
        <f t="shared" si="11"/>
        <v>0</v>
      </c>
      <c r="N59" s="28">
        <v>0</v>
      </c>
      <c r="O59" s="28"/>
      <c r="P59" s="26"/>
      <c r="Q59" s="51"/>
      <c r="R59" s="331"/>
    </row>
    <row r="60" spans="1:18" ht="60" customHeight="1" x14ac:dyDescent="0.25">
      <c r="A60" s="24" t="s">
        <v>115</v>
      </c>
      <c r="B60" s="104" t="s">
        <v>86</v>
      </c>
      <c r="C60" s="115">
        <f t="shared" si="10"/>
        <v>30</v>
      </c>
      <c r="D60" s="28">
        <v>30</v>
      </c>
      <c r="E60" s="28"/>
      <c r="F60" s="26"/>
      <c r="G60" s="318"/>
      <c r="H60" s="53">
        <f t="shared" si="12"/>
        <v>30</v>
      </c>
      <c r="I60" s="28">
        <v>30</v>
      </c>
      <c r="J60" s="26"/>
      <c r="K60" s="26"/>
      <c r="L60" s="318"/>
      <c r="M60" s="115">
        <f t="shared" si="11"/>
        <v>30</v>
      </c>
      <c r="N60" s="28">
        <v>30</v>
      </c>
      <c r="O60" s="28"/>
      <c r="P60" s="26"/>
      <c r="Q60" s="51"/>
      <c r="R60" s="331"/>
    </row>
    <row r="61" spans="1:18" ht="71.25" customHeight="1" x14ac:dyDescent="0.25">
      <c r="A61" s="24" t="s">
        <v>116</v>
      </c>
      <c r="B61" s="104" t="s">
        <v>170</v>
      </c>
      <c r="C61" s="115">
        <f t="shared" si="10"/>
        <v>0</v>
      </c>
      <c r="D61" s="28">
        <v>0</v>
      </c>
      <c r="E61" s="28"/>
      <c r="F61" s="26"/>
      <c r="G61" s="318"/>
      <c r="H61" s="53">
        <f t="shared" si="12"/>
        <v>0</v>
      </c>
      <c r="I61" s="28">
        <v>0</v>
      </c>
      <c r="J61" s="26"/>
      <c r="K61" s="26"/>
      <c r="L61" s="318"/>
      <c r="M61" s="115">
        <f t="shared" si="11"/>
        <v>0</v>
      </c>
      <c r="N61" s="28">
        <v>0</v>
      </c>
      <c r="O61" s="28"/>
      <c r="P61" s="26"/>
      <c r="Q61" s="51"/>
      <c r="R61" s="331"/>
    </row>
    <row r="62" spans="1:18" ht="24" x14ac:dyDescent="0.25">
      <c r="A62" s="24" t="s">
        <v>117</v>
      </c>
      <c r="B62" s="104" t="s">
        <v>87</v>
      </c>
      <c r="C62" s="115">
        <f t="shared" si="10"/>
        <v>0</v>
      </c>
      <c r="D62" s="28">
        <v>0</v>
      </c>
      <c r="E62" s="28"/>
      <c r="F62" s="26"/>
      <c r="G62" s="318"/>
      <c r="H62" s="53">
        <f t="shared" si="12"/>
        <v>0</v>
      </c>
      <c r="I62" s="28">
        <v>0</v>
      </c>
      <c r="J62" s="26"/>
      <c r="K62" s="26"/>
      <c r="L62" s="318"/>
      <c r="M62" s="115">
        <f t="shared" si="11"/>
        <v>0</v>
      </c>
      <c r="N62" s="28">
        <v>0</v>
      </c>
      <c r="O62" s="28"/>
      <c r="P62" s="26"/>
      <c r="Q62" s="51"/>
      <c r="R62" s="331"/>
    </row>
    <row r="63" spans="1:18" ht="35.25" customHeight="1" x14ac:dyDescent="0.25">
      <c r="A63" s="24" t="s">
        <v>118</v>
      </c>
      <c r="B63" s="104" t="s">
        <v>165</v>
      </c>
      <c r="C63" s="115">
        <f t="shared" si="10"/>
        <v>0</v>
      </c>
      <c r="D63" s="28">
        <v>0</v>
      </c>
      <c r="E63" s="28"/>
      <c r="F63" s="26"/>
      <c r="G63" s="318"/>
      <c r="H63" s="53">
        <f t="shared" si="12"/>
        <v>0</v>
      </c>
      <c r="I63" s="28">
        <v>0</v>
      </c>
      <c r="J63" s="26"/>
      <c r="K63" s="26"/>
      <c r="L63" s="318"/>
      <c r="M63" s="115">
        <f t="shared" si="11"/>
        <v>0</v>
      </c>
      <c r="N63" s="28">
        <v>0</v>
      </c>
      <c r="O63" s="28"/>
      <c r="P63" s="26"/>
      <c r="Q63" s="51"/>
      <c r="R63" s="331"/>
    </row>
    <row r="64" spans="1:18" ht="24" x14ac:dyDescent="0.25">
      <c r="A64" s="5" t="s">
        <v>119</v>
      </c>
      <c r="B64" s="104" t="s">
        <v>88</v>
      </c>
      <c r="C64" s="115">
        <f t="shared" si="10"/>
        <v>0</v>
      </c>
      <c r="D64" s="27">
        <v>0</v>
      </c>
      <c r="E64" s="27"/>
      <c r="F64" s="27"/>
      <c r="G64" s="314"/>
      <c r="H64" s="53">
        <f t="shared" si="12"/>
        <v>0</v>
      </c>
      <c r="I64" s="27">
        <v>0</v>
      </c>
      <c r="J64" s="27"/>
      <c r="K64" s="27"/>
      <c r="L64" s="314"/>
      <c r="M64" s="115">
        <f t="shared" si="11"/>
        <v>0</v>
      </c>
      <c r="N64" s="27">
        <v>0</v>
      </c>
      <c r="O64" s="27"/>
      <c r="P64" s="27"/>
      <c r="Q64" s="52"/>
      <c r="R64" s="333"/>
    </row>
    <row r="65" spans="1:18" ht="24.75" customHeight="1" x14ac:dyDescent="0.25">
      <c r="A65" s="24" t="s">
        <v>120</v>
      </c>
      <c r="B65" s="110" t="s">
        <v>89</v>
      </c>
      <c r="C65" s="115">
        <f t="shared" si="10"/>
        <v>5</v>
      </c>
      <c r="D65" s="26">
        <v>5</v>
      </c>
      <c r="E65" s="26"/>
      <c r="F65" s="26"/>
      <c r="G65" s="318"/>
      <c r="H65" s="53">
        <f t="shared" si="12"/>
        <v>5</v>
      </c>
      <c r="I65" s="26">
        <v>5</v>
      </c>
      <c r="J65" s="26"/>
      <c r="K65" s="26"/>
      <c r="L65" s="318"/>
      <c r="M65" s="115">
        <f t="shared" si="11"/>
        <v>5</v>
      </c>
      <c r="N65" s="26">
        <v>5</v>
      </c>
      <c r="O65" s="26"/>
      <c r="P65" s="26"/>
      <c r="Q65" s="51"/>
      <c r="R65" s="331"/>
    </row>
    <row r="66" spans="1:18" ht="51" customHeight="1" x14ac:dyDescent="0.25">
      <c r="A66" s="29"/>
      <c r="B66" s="111" t="s">
        <v>96</v>
      </c>
      <c r="C66" s="127">
        <f t="shared" si="10"/>
        <v>1368.6000000000001</v>
      </c>
      <c r="D66" s="128">
        <f>D67+D70+D73+D74+D75+D76</f>
        <v>1368.6000000000001</v>
      </c>
      <c r="E66" s="23">
        <f>E67+E68+E69+E70+E71+E72+E73+E74</f>
        <v>0</v>
      </c>
      <c r="F66" s="23">
        <f>F67+F68+F69+F70+F71+F72+F73+F74</f>
        <v>0</v>
      </c>
      <c r="G66" s="334"/>
      <c r="H66" s="127">
        <f t="shared" si="12"/>
        <v>1368.6000000000001</v>
      </c>
      <c r="I66" s="128">
        <f>I67+I70+I73+I74+I75+I76</f>
        <v>1368.6000000000001</v>
      </c>
      <c r="J66" s="23">
        <f>J67+J68+J69+J70+J71+J72+J73+J74</f>
        <v>0</v>
      </c>
      <c r="K66" s="23">
        <f>K67+K68+K69+K70+K71+K72+K73+K74</f>
        <v>0</v>
      </c>
      <c r="L66" s="334"/>
      <c r="M66" s="127">
        <f t="shared" si="11"/>
        <v>1128.5999999999999</v>
      </c>
      <c r="N66" s="128">
        <f>N67+N70+N73+N74+N75+N76</f>
        <v>1128.5999999999999</v>
      </c>
      <c r="O66" s="23">
        <f>O67+O68+O69+O70+O71+O72+O73+O74</f>
        <v>0</v>
      </c>
      <c r="P66" s="23">
        <f>P67+P68+P69+P70+P71+P72+P73+P74</f>
        <v>0</v>
      </c>
      <c r="Q66" s="49"/>
      <c r="R66" s="335">
        <f>M66/C66*100</f>
        <v>82.463831652783853</v>
      </c>
    </row>
    <row r="67" spans="1:18" ht="61.5" customHeight="1" x14ac:dyDescent="0.25">
      <c r="A67" s="24"/>
      <c r="B67" s="104" t="s">
        <v>227</v>
      </c>
      <c r="C67" s="115">
        <f t="shared" si="10"/>
        <v>1095</v>
      </c>
      <c r="D67" s="114">
        <v>1095</v>
      </c>
      <c r="E67" s="30"/>
      <c r="F67" s="26"/>
      <c r="G67" s="318"/>
      <c r="H67" s="115">
        <f t="shared" si="12"/>
        <v>1095</v>
      </c>
      <c r="I67" s="114">
        <v>1095</v>
      </c>
      <c r="J67" s="30"/>
      <c r="K67" s="26"/>
      <c r="L67" s="318"/>
      <c r="M67" s="115">
        <f t="shared" si="11"/>
        <v>954</v>
      </c>
      <c r="N67" s="114">
        <v>954</v>
      </c>
      <c r="O67" s="30"/>
      <c r="P67" s="26"/>
      <c r="Q67" s="51"/>
      <c r="R67" s="331"/>
    </row>
    <row r="68" spans="1:18" ht="33.75" hidden="1" customHeight="1" x14ac:dyDescent="0.25">
      <c r="A68" s="24"/>
      <c r="B68" s="104" t="s">
        <v>91</v>
      </c>
      <c r="C68" s="115">
        <f t="shared" si="10"/>
        <v>0</v>
      </c>
      <c r="D68" s="114">
        <v>0</v>
      </c>
      <c r="E68" s="30"/>
      <c r="F68" s="26"/>
      <c r="G68" s="318"/>
      <c r="H68" s="115">
        <f t="shared" si="12"/>
        <v>0</v>
      </c>
      <c r="I68" s="114">
        <v>0</v>
      </c>
      <c r="J68" s="30"/>
      <c r="K68" s="26"/>
      <c r="L68" s="318"/>
      <c r="M68" s="115">
        <f t="shared" si="11"/>
        <v>0</v>
      </c>
      <c r="N68" s="114">
        <v>0</v>
      </c>
      <c r="O68" s="30"/>
      <c r="P68" s="26"/>
      <c r="Q68" s="51"/>
      <c r="R68" s="331"/>
    </row>
    <row r="69" spans="1:18" ht="26.25" hidden="1" customHeight="1" x14ac:dyDescent="0.25">
      <c r="A69" s="24"/>
      <c r="B69" s="104" t="s">
        <v>92</v>
      </c>
      <c r="C69" s="115">
        <f t="shared" si="10"/>
        <v>0</v>
      </c>
      <c r="D69" s="114">
        <v>0</v>
      </c>
      <c r="E69" s="30"/>
      <c r="F69" s="26"/>
      <c r="G69" s="318"/>
      <c r="H69" s="115">
        <f t="shared" si="12"/>
        <v>0</v>
      </c>
      <c r="I69" s="114">
        <v>0</v>
      </c>
      <c r="J69" s="30"/>
      <c r="K69" s="26"/>
      <c r="L69" s="318"/>
      <c r="M69" s="115">
        <f t="shared" si="11"/>
        <v>0</v>
      </c>
      <c r="N69" s="114">
        <v>0</v>
      </c>
      <c r="O69" s="30"/>
      <c r="P69" s="26"/>
      <c r="Q69" s="51"/>
      <c r="R69" s="331"/>
    </row>
    <row r="70" spans="1:18" ht="57" customHeight="1" x14ac:dyDescent="0.25">
      <c r="A70" s="24"/>
      <c r="B70" s="104" t="s">
        <v>93</v>
      </c>
      <c r="C70" s="115">
        <f t="shared" si="10"/>
        <v>45</v>
      </c>
      <c r="D70" s="114">
        <v>45</v>
      </c>
      <c r="E70" s="30"/>
      <c r="F70" s="26"/>
      <c r="G70" s="318"/>
      <c r="H70" s="115">
        <f t="shared" si="12"/>
        <v>45</v>
      </c>
      <c r="I70" s="114">
        <v>45</v>
      </c>
      <c r="J70" s="30"/>
      <c r="K70" s="26"/>
      <c r="L70" s="318"/>
      <c r="M70" s="115">
        <f t="shared" si="11"/>
        <v>40.299999999999997</v>
      </c>
      <c r="N70" s="114">
        <v>40.299999999999997</v>
      </c>
      <c r="O70" s="30"/>
      <c r="P70" s="26"/>
      <c r="Q70" s="51"/>
      <c r="R70" s="331"/>
    </row>
    <row r="71" spans="1:18" ht="50.25" customHeight="1" x14ac:dyDescent="0.25">
      <c r="A71" s="24"/>
      <c r="B71" s="104" t="s">
        <v>94</v>
      </c>
      <c r="C71" s="115">
        <f t="shared" si="10"/>
        <v>0</v>
      </c>
      <c r="D71" s="114">
        <v>0</v>
      </c>
      <c r="E71" s="30"/>
      <c r="F71" s="26"/>
      <c r="G71" s="318"/>
      <c r="H71" s="115">
        <f t="shared" si="12"/>
        <v>0</v>
      </c>
      <c r="I71" s="114">
        <v>0</v>
      </c>
      <c r="J71" s="30"/>
      <c r="K71" s="26"/>
      <c r="L71" s="318"/>
      <c r="M71" s="115">
        <f t="shared" si="11"/>
        <v>0</v>
      </c>
      <c r="N71" s="114">
        <v>0</v>
      </c>
      <c r="O71" s="30"/>
      <c r="P71" s="26"/>
      <c r="Q71" s="51"/>
      <c r="R71" s="331"/>
    </row>
    <row r="72" spans="1:18" ht="47.25" customHeight="1" x14ac:dyDescent="0.25">
      <c r="A72" s="24"/>
      <c r="B72" s="104" t="s">
        <v>169</v>
      </c>
      <c r="C72" s="115">
        <f t="shared" si="10"/>
        <v>0</v>
      </c>
      <c r="D72" s="114">
        <v>0</v>
      </c>
      <c r="E72" s="30"/>
      <c r="F72" s="26"/>
      <c r="G72" s="318"/>
      <c r="H72" s="115">
        <f t="shared" si="12"/>
        <v>0</v>
      </c>
      <c r="I72" s="114">
        <v>0</v>
      </c>
      <c r="J72" s="30"/>
      <c r="K72" s="26"/>
      <c r="L72" s="318"/>
      <c r="M72" s="115">
        <f t="shared" si="11"/>
        <v>0</v>
      </c>
      <c r="N72" s="114">
        <v>0</v>
      </c>
      <c r="O72" s="30"/>
      <c r="P72" s="26"/>
      <c r="Q72" s="51"/>
      <c r="R72" s="331"/>
    </row>
    <row r="73" spans="1:18" ht="50.25" customHeight="1" x14ac:dyDescent="0.25">
      <c r="A73" s="24"/>
      <c r="B73" s="104" t="s">
        <v>228</v>
      </c>
      <c r="C73" s="115">
        <f t="shared" si="10"/>
        <v>14</v>
      </c>
      <c r="D73" s="114">
        <v>14</v>
      </c>
      <c r="E73" s="30"/>
      <c r="F73" s="26"/>
      <c r="G73" s="318"/>
      <c r="H73" s="115">
        <f t="shared" si="12"/>
        <v>14</v>
      </c>
      <c r="I73" s="114">
        <v>14</v>
      </c>
      <c r="J73" s="30"/>
      <c r="K73" s="26"/>
      <c r="L73" s="318"/>
      <c r="M73" s="115">
        <f t="shared" si="11"/>
        <v>4</v>
      </c>
      <c r="N73" s="114">
        <v>4</v>
      </c>
      <c r="O73" s="30"/>
      <c r="P73" s="26"/>
      <c r="Q73" s="51"/>
      <c r="R73" s="331"/>
    </row>
    <row r="74" spans="1:18" ht="48.75" customHeight="1" x14ac:dyDescent="0.25">
      <c r="A74" s="5"/>
      <c r="B74" s="104" t="s">
        <v>95</v>
      </c>
      <c r="C74" s="115">
        <f t="shared" si="10"/>
        <v>96</v>
      </c>
      <c r="D74" s="114">
        <v>96</v>
      </c>
      <c r="E74" s="31"/>
      <c r="F74" s="27"/>
      <c r="G74" s="314"/>
      <c r="H74" s="115">
        <f t="shared" si="12"/>
        <v>96</v>
      </c>
      <c r="I74" s="114">
        <v>96</v>
      </c>
      <c r="J74" s="31"/>
      <c r="K74" s="27"/>
      <c r="L74" s="314"/>
      <c r="M74" s="115">
        <f t="shared" si="11"/>
        <v>64.8</v>
      </c>
      <c r="N74" s="114">
        <v>64.8</v>
      </c>
      <c r="O74" s="31"/>
      <c r="P74" s="27"/>
      <c r="Q74" s="52"/>
      <c r="R74" s="333"/>
    </row>
    <row r="75" spans="1:18" ht="48.75" customHeight="1" x14ac:dyDescent="0.25">
      <c r="A75" s="5"/>
      <c r="B75" s="487" t="s">
        <v>211</v>
      </c>
      <c r="C75" s="115">
        <f t="shared" si="10"/>
        <v>45.7</v>
      </c>
      <c r="D75" s="114">
        <v>45.7</v>
      </c>
      <c r="E75" s="200"/>
      <c r="F75" s="312"/>
      <c r="G75" s="322"/>
      <c r="H75" s="115">
        <f t="shared" si="12"/>
        <v>45.7</v>
      </c>
      <c r="I75" s="114">
        <v>45.7</v>
      </c>
      <c r="J75" s="200"/>
      <c r="K75" s="312"/>
      <c r="L75" s="322"/>
      <c r="M75" s="115">
        <f t="shared" si="11"/>
        <v>45.7</v>
      </c>
      <c r="N75" s="114">
        <v>45.7</v>
      </c>
      <c r="O75" s="200"/>
      <c r="P75" s="312"/>
      <c r="Q75" s="52"/>
      <c r="R75" s="333"/>
    </row>
    <row r="76" spans="1:18" ht="48.75" customHeight="1" x14ac:dyDescent="0.25">
      <c r="A76" s="5"/>
      <c r="B76" s="487" t="s">
        <v>254</v>
      </c>
      <c r="C76" s="115">
        <f t="shared" si="10"/>
        <v>72.900000000000006</v>
      </c>
      <c r="D76" s="114">
        <v>72.900000000000006</v>
      </c>
      <c r="E76" s="200"/>
      <c r="F76" s="312"/>
      <c r="G76" s="322"/>
      <c r="H76" s="115">
        <f t="shared" si="12"/>
        <v>72.900000000000006</v>
      </c>
      <c r="I76" s="114">
        <v>72.900000000000006</v>
      </c>
      <c r="J76" s="200"/>
      <c r="K76" s="312"/>
      <c r="L76" s="322"/>
      <c r="M76" s="115">
        <f t="shared" si="11"/>
        <v>19.8</v>
      </c>
      <c r="N76" s="114">
        <v>19.8</v>
      </c>
      <c r="O76" s="200"/>
      <c r="P76" s="312"/>
      <c r="Q76" s="52"/>
      <c r="R76" s="333"/>
    </row>
    <row r="77" spans="1:18" ht="60" x14ac:dyDescent="0.25">
      <c r="A77" s="36"/>
      <c r="B77" s="103" t="s">
        <v>19</v>
      </c>
      <c r="C77" s="127">
        <f t="shared" si="10"/>
        <v>20</v>
      </c>
      <c r="D77" s="130">
        <f>D78+D79+D80+D81</f>
        <v>20</v>
      </c>
      <c r="E77" s="101">
        <f>E78+E79</f>
        <v>0</v>
      </c>
      <c r="F77" s="101">
        <f>F78+F79</f>
        <v>0</v>
      </c>
      <c r="G77" s="300"/>
      <c r="H77" s="48">
        <f>I77+J77+K77</f>
        <v>20</v>
      </c>
      <c r="I77" s="101">
        <f>I78+I79+I80+I81</f>
        <v>20</v>
      </c>
      <c r="J77" s="101">
        <f>J78+J79</f>
        <v>0</v>
      </c>
      <c r="K77" s="101">
        <f>K78+K79</f>
        <v>0</v>
      </c>
      <c r="L77" s="300"/>
      <c r="M77" s="127">
        <f t="shared" si="11"/>
        <v>0</v>
      </c>
      <c r="N77" s="130">
        <f>N78+N79+N80+N81</f>
        <v>0</v>
      </c>
      <c r="O77" s="101">
        <f>O78+O79</f>
        <v>0</v>
      </c>
      <c r="P77" s="101">
        <f>P78+P79</f>
        <v>0</v>
      </c>
      <c r="Q77" s="49"/>
      <c r="R77" s="335">
        <f>M77/C77*100</f>
        <v>0</v>
      </c>
    </row>
    <row r="78" spans="1:18" ht="25.5" customHeight="1" x14ac:dyDescent="0.25">
      <c r="A78" s="33"/>
      <c r="B78" s="110" t="s">
        <v>97</v>
      </c>
      <c r="C78" s="336">
        <f>D78</f>
        <v>5</v>
      </c>
      <c r="D78" s="258">
        <v>5</v>
      </c>
      <c r="E78" s="26"/>
      <c r="F78" s="26"/>
      <c r="G78" s="318"/>
      <c r="H78" s="115">
        <f>I78+J78+K78</f>
        <v>5</v>
      </c>
      <c r="I78" s="258">
        <v>5</v>
      </c>
      <c r="J78" s="26"/>
      <c r="K78" s="26"/>
      <c r="L78" s="318"/>
      <c r="M78" s="336">
        <f>N78</f>
        <v>0</v>
      </c>
      <c r="N78" s="258">
        <v>0</v>
      </c>
      <c r="O78" s="26"/>
      <c r="P78" s="26"/>
      <c r="Q78" s="51"/>
      <c r="R78" s="337"/>
    </row>
    <row r="79" spans="1:18" ht="36.75" customHeight="1" x14ac:dyDescent="0.25">
      <c r="A79" s="95"/>
      <c r="B79" s="246" t="s">
        <v>98</v>
      </c>
      <c r="C79" s="245">
        <f>D79+E79+F79</f>
        <v>5</v>
      </c>
      <c r="D79" s="244">
        <v>5</v>
      </c>
      <c r="E79" s="27"/>
      <c r="F79" s="27"/>
      <c r="G79" s="52"/>
      <c r="H79" s="30">
        <f>I79+J79+K79</f>
        <v>5</v>
      </c>
      <c r="I79" s="244">
        <v>5</v>
      </c>
      <c r="J79" s="27"/>
      <c r="K79" s="315"/>
      <c r="L79" s="52"/>
      <c r="M79" s="245">
        <f>N79+O79+P79</f>
        <v>0</v>
      </c>
      <c r="N79" s="244">
        <v>0</v>
      </c>
      <c r="O79" s="27"/>
      <c r="P79" s="27"/>
      <c r="Q79" s="52"/>
      <c r="R79" s="338"/>
    </row>
    <row r="80" spans="1:18" ht="36.75" customHeight="1" x14ac:dyDescent="0.25">
      <c r="A80" s="87"/>
      <c r="B80" s="246" t="s">
        <v>200</v>
      </c>
      <c r="C80" s="245">
        <f>D80</f>
        <v>5</v>
      </c>
      <c r="D80" s="244">
        <v>5</v>
      </c>
      <c r="E80" s="27"/>
      <c r="F80" s="27"/>
      <c r="G80" s="52"/>
      <c r="H80" s="30">
        <f t="shared" ref="H80:H90" si="13">I80</f>
        <v>5</v>
      </c>
      <c r="I80" s="244">
        <v>5</v>
      </c>
      <c r="J80" s="27"/>
      <c r="K80" s="315"/>
      <c r="L80" s="52"/>
      <c r="M80" s="245">
        <f>N80</f>
        <v>0</v>
      </c>
      <c r="N80" s="244">
        <v>0</v>
      </c>
      <c r="O80" s="27"/>
      <c r="P80" s="27"/>
      <c r="Q80" s="52"/>
      <c r="R80" s="338"/>
    </row>
    <row r="81" spans="1:19" ht="36.75" customHeight="1" x14ac:dyDescent="0.25">
      <c r="A81" s="87"/>
      <c r="B81" s="246" t="s">
        <v>201</v>
      </c>
      <c r="C81" s="245">
        <f>D81</f>
        <v>5</v>
      </c>
      <c r="D81" s="244">
        <v>5</v>
      </c>
      <c r="E81" s="27"/>
      <c r="F81" s="27"/>
      <c r="G81" s="52"/>
      <c r="H81" s="30">
        <f t="shared" si="13"/>
        <v>5</v>
      </c>
      <c r="I81" s="244">
        <v>5</v>
      </c>
      <c r="J81" s="27"/>
      <c r="K81" s="315"/>
      <c r="L81" s="52"/>
      <c r="M81" s="245">
        <f>N81</f>
        <v>0</v>
      </c>
      <c r="N81" s="244">
        <v>0</v>
      </c>
      <c r="O81" s="27"/>
      <c r="P81" s="27"/>
      <c r="Q81" s="52"/>
      <c r="R81" s="338"/>
    </row>
    <row r="82" spans="1:19" ht="89.25" customHeight="1" x14ac:dyDescent="0.25">
      <c r="A82" s="87"/>
      <c r="B82" s="247" t="s">
        <v>202</v>
      </c>
      <c r="C82" s="169">
        <f>D82+E82+F82</f>
        <v>153.9</v>
      </c>
      <c r="D82" s="20">
        <f>D83+D84+D85+D86+D87+D88+D89+D90</f>
        <v>153.9</v>
      </c>
      <c r="E82" s="243">
        <f>E83+E84</f>
        <v>0</v>
      </c>
      <c r="F82" s="243">
        <f>F83+F84</f>
        <v>0</v>
      </c>
      <c r="G82" s="249"/>
      <c r="H82" s="169">
        <f t="shared" si="13"/>
        <v>153.9</v>
      </c>
      <c r="I82" s="20">
        <f>I83+I84+I85+I86+I87+I88+I89+I90</f>
        <v>153.9</v>
      </c>
      <c r="J82" s="243">
        <f>J83+J84</f>
        <v>0</v>
      </c>
      <c r="K82" s="339">
        <f>K83+K84</f>
        <v>0</v>
      </c>
      <c r="L82" s="249"/>
      <c r="M82" s="169">
        <f>N82+O82+P82</f>
        <v>132.69999999999999</v>
      </c>
      <c r="N82" s="20">
        <f>N83+N84+N85+N86+N87+N88+N89+N90</f>
        <v>132.69999999999999</v>
      </c>
      <c r="O82" s="243">
        <f>O83+O84</f>
        <v>0</v>
      </c>
      <c r="P82" s="243">
        <f>P83+P84</f>
        <v>0</v>
      </c>
      <c r="Q82" s="249"/>
      <c r="R82" s="340">
        <f>M82/C82*100</f>
        <v>86.224821312540598</v>
      </c>
      <c r="S82" s="678"/>
    </row>
    <row r="83" spans="1:19" ht="31.5" customHeight="1" x14ac:dyDescent="0.25">
      <c r="A83" s="87">
        <v>1</v>
      </c>
      <c r="B83" s="248" t="s">
        <v>203</v>
      </c>
      <c r="C83" s="245">
        <f t="shared" ref="C83:C91" si="14">D83</f>
        <v>5</v>
      </c>
      <c r="D83" s="244">
        <v>5</v>
      </c>
      <c r="E83" s="244"/>
      <c r="F83" s="244"/>
      <c r="G83" s="250"/>
      <c r="H83" s="245">
        <f t="shared" si="13"/>
        <v>5</v>
      </c>
      <c r="I83" s="244">
        <v>5</v>
      </c>
      <c r="J83" s="244"/>
      <c r="K83" s="341"/>
      <c r="L83" s="250"/>
      <c r="M83" s="245">
        <f t="shared" ref="M83:M91" si="15">N83</f>
        <v>0</v>
      </c>
      <c r="N83" s="244">
        <v>0</v>
      </c>
      <c r="O83" s="244"/>
      <c r="P83" s="244"/>
      <c r="Q83" s="250"/>
      <c r="R83" s="342"/>
      <c r="S83" s="678"/>
    </row>
    <row r="84" spans="1:19" ht="37.5" customHeight="1" x14ac:dyDescent="0.25">
      <c r="A84" s="87">
        <v>2</v>
      </c>
      <c r="B84" s="248" t="s">
        <v>204</v>
      </c>
      <c r="C84" s="245">
        <f t="shared" si="14"/>
        <v>14</v>
      </c>
      <c r="D84" s="244">
        <v>14</v>
      </c>
      <c r="E84" s="244"/>
      <c r="F84" s="244"/>
      <c r="G84" s="250"/>
      <c r="H84" s="245">
        <f t="shared" si="13"/>
        <v>14</v>
      </c>
      <c r="I84" s="244">
        <v>14</v>
      </c>
      <c r="J84" s="244"/>
      <c r="K84" s="341"/>
      <c r="L84" s="250"/>
      <c r="M84" s="245">
        <f t="shared" si="15"/>
        <v>13.7</v>
      </c>
      <c r="N84" s="244">
        <v>13.7</v>
      </c>
      <c r="O84" s="244"/>
      <c r="P84" s="244"/>
      <c r="Q84" s="250"/>
      <c r="R84" s="342"/>
      <c r="S84" s="678"/>
    </row>
    <row r="85" spans="1:19" ht="42.75" customHeight="1" x14ac:dyDescent="0.25">
      <c r="A85" s="87">
        <v>3</v>
      </c>
      <c r="B85" s="248" t="s">
        <v>206</v>
      </c>
      <c r="C85" s="245">
        <f t="shared" si="14"/>
        <v>5</v>
      </c>
      <c r="D85" s="244">
        <v>5</v>
      </c>
      <c r="E85" s="244"/>
      <c r="F85" s="244"/>
      <c r="G85" s="250"/>
      <c r="H85" s="245">
        <f t="shared" si="13"/>
        <v>5</v>
      </c>
      <c r="I85" s="244">
        <v>5</v>
      </c>
      <c r="J85" s="244"/>
      <c r="K85" s="341"/>
      <c r="L85" s="250"/>
      <c r="M85" s="245">
        <f t="shared" si="15"/>
        <v>0</v>
      </c>
      <c r="N85" s="244">
        <v>0</v>
      </c>
      <c r="O85" s="244"/>
      <c r="P85" s="244"/>
      <c r="Q85" s="250"/>
      <c r="R85" s="342"/>
      <c r="S85" s="678"/>
    </row>
    <row r="86" spans="1:19" ht="55.5" customHeight="1" x14ac:dyDescent="0.25">
      <c r="A86" s="87">
        <v>4</v>
      </c>
      <c r="B86" s="248" t="s">
        <v>205</v>
      </c>
      <c r="C86" s="245">
        <f t="shared" si="14"/>
        <v>5</v>
      </c>
      <c r="D86" s="244">
        <v>5</v>
      </c>
      <c r="E86" s="244"/>
      <c r="F86" s="244"/>
      <c r="G86" s="250"/>
      <c r="H86" s="245">
        <f t="shared" si="13"/>
        <v>5</v>
      </c>
      <c r="I86" s="244">
        <v>5</v>
      </c>
      <c r="J86" s="244"/>
      <c r="K86" s="341"/>
      <c r="L86" s="250"/>
      <c r="M86" s="245">
        <f t="shared" si="15"/>
        <v>0</v>
      </c>
      <c r="N86" s="244">
        <v>0</v>
      </c>
      <c r="O86" s="244"/>
      <c r="P86" s="244"/>
      <c r="Q86" s="250"/>
      <c r="R86" s="342"/>
      <c r="S86" s="678"/>
    </row>
    <row r="87" spans="1:19" ht="133.5" customHeight="1" x14ac:dyDescent="0.25">
      <c r="A87" s="87">
        <v>5</v>
      </c>
      <c r="B87" s="248" t="s">
        <v>207</v>
      </c>
      <c r="C87" s="245">
        <f t="shared" si="14"/>
        <v>64</v>
      </c>
      <c r="D87" s="244">
        <v>64</v>
      </c>
      <c r="E87" s="244"/>
      <c r="F87" s="244"/>
      <c r="G87" s="250"/>
      <c r="H87" s="245">
        <f t="shared" si="13"/>
        <v>64</v>
      </c>
      <c r="I87" s="244">
        <v>64</v>
      </c>
      <c r="J87" s="244"/>
      <c r="K87" s="341"/>
      <c r="L87" s="250"/>
      <c r="M87" s="245">
        <f t="shared" si="15"/>
        <v>63.4</v>
      </c>
      <c r="N87" s="244">
        <v>63.4</v>
      </c>
      <c r="O87" s="244"/>
      <c r="P87" s="244"/>
      <c r="Q87" s="250"/>
      <c r="R87" s="342"/>
      <c r="S87" s="678"/>
    </row>
    <row r="88" spans="1:19" ht="124.5" customHeight="1" x14ac:dyDescent="0.25">
      <c r="A88" s="87">
        <v>6</v>
      </c>
      <c r="B88" s="248" t="s">
        <v>208</v>
      </c>
      <c r="C88" s="245">
        <f t="shared" si="14"/>
        <v>11</v>
      </c>
      <c r="D88" s="244">
        <v>11</v>
      </c>
      <c r="E88" s="244"/>
      <c r="F88" s="244"/>
      <c r="G88" s="250"/>
      <c r="H88" s="245">
        <f t="shared" si="13"/>
        <v>11</v>
      </c>
      <c r="I88" s="244">
        <v>11</v>
      </c>
      <c r="J88" s="244"/>
      <c r="K88" s="341"/>
      <c r="L88" s="250"/>
      <c r="M88" s="245">
        <f t="shared" si="15"/>
        <v>10.6</v>
      </c>
      <c r="N88" s="244">
        <v>10.6</v>
      </c>
      <c r="O88" s="244"/>
      <c r="P88" s="244"/>
      <c r="Q88" s="250"/>
      <c r="R88" s="342"/>
      <c r="S88" s="678"/>
    </row>
    <row r="89" spans="1:19" ht="96.75" customHeight="1" thickBot="1" x14ac:dyDescent="0.3">
      <c r="A89" s="87">
        <v>7</v>
      </c>
      <c r="B89" s="248" t="s">
        <v>209</v>
      </c>
      <c r="C89" s="245">
        <f t="shared" si="14"/>
        <v>4.9000000000000004</v>
      </c>
      <c r="D89" s="244">
        <v>4.9000000000000004</v>
      </c>
      <c r="E89" s="244"/>
      <c r="F89" s="343"/>
      <c r="G89" s="344"/>
      <c r="H89" s="345">
        <f t="shared" si="13"/>
        <v>4.9000000000000004</v>
      </c>
      <c r="I89" s="244">
        <v>4.9000000000000004</v>
      </c>
      <c r="J89" s="244"/>
      <c r="K89" s="341"/>
      <c r="L89" s="250"/>
      <c r="M89" s="245">
        <f t="shared" si="15"/>
        <v>0</v>
      </c>
      <c r="N89" s="244">
        <v>0</v>
      </c>
      <c r="O89" s="244"/>
      <c r="P89" s="343"/>
      <c r="Q89" s="250"/>
      <c r="R89" s="346"/>
      <c r="S89" s="678"/>
    </row>
    <row r="90" spans="1:19" ht="120.75" customHeight="1" thickBot="1" x14ac:dyDescent="0.3">
      <c r="A90" s="87">
        <v>8</v>
      </c>
      <c r="B90" s="248" t="s">
        <v>210</v>
      </c>
      <c r="C90" s="245">
        <f t="shared" si="14"/>
        <v>45</v>
      </c>
      <c r="D90" s="244">
        <v>45</v>
      </c>
      <c r="E90" s="244"/>
      <c r="F90" s="258"/>
      <c r="G90" s="347"/>
      <c r="H90" s="348">
        <f t="shared" si="13"/>
        <v>45</v>
      </c>
      <c r="I90" s="244">
        <v>45</v>
      </c>
      <c r="J90" s="244"/>
      <c r="K90" s="341"/>
      <c r="L90" s="250"/>
      <c r="M90" s="245">
        <f t="shared" si="15"/>
        <v>45</v>
      </c>
      <c r="N90" s="244">
        <v>45</v>
      </c>
      <c r="O90" s="244"/>
      <c r="P90" s="258"/>
      <c r="Q90" s="250"/>
      <c r="R90" s="349"/>
      <c r="S90" s="678"/>
    </row>
    <row r="91" spans="1:19" ht="28.9" customHeight="1" thickBot="1" x14ac:dyDescent="0.3">
      <c r="A91" s="154"/>
      <c r="B91" s="242" t="s">
        <v>131</v>
      </c>
      <c r="C91" s="350">
        <f t="shared" si="14"/>
        <v>4342.7</v>
      </c>
      <c r="D91" s="351">
        <f>D9+D39+D41+D43+D51+D66+D77+D82</f>
        <v>4342.7</v>
      </c>
      <c r="E91" s="351">
        <f>E9+E39+E41+E43+E51+E66+E77</f>
        <v>0</v>
      </c>
      <c r="F91" s="352">
        <f>F9+F39+F41+F43+F51+F66+F77</f>
        <v>0</v>
      </c>
      <c r="G91" s="353"/>
      <c r="H91" s="350">
        <f>I91</f>
        <v>4342.7</v>
      </c>
      <c r="I91" s="351">
        <f>I82+I77+I66+I51+I43+I41+I39+I9</f>
        <v>4342.7</v>
      </c>
      <c r="J91" s="351">
        <f>J9+J39+J41+J43+J51+J66+J77</f>
        <v>0</v>
      </c>
      <c r="K91" s="354">
        <f>K9+K39+K41+K43+K51+K66+K77</f>
        <v>0</v>
      </c>
      <c r="L91" s="355"/>
      <c r="M91" s="350">
        <f t="shared" si="15"/>
        <v>3770.5</v>
      </c>
      <c r="N91" s="351">
        <f>N9+N39+N41+N43+N51+N66+N77+N82</f>
        <v>3770.5</v>
      </c>
      <c r="O91" s="351">
        <f>O9+O39+O41+O43+O51+O66+O77</f>
        <v>0</v>
      </c>
      <c r="P91" s="352">
        <f>P9+P39+P41+P43+P51+P66+P77</f>
        <v>0</v>
      </c>
      <c r="Q91" s="353"/>
      <c r="R91" s="356">
        <f>M91/C91*100</f>
        <v>86.823865337232604</v>
      </c>
      <c r="S91" s="678">
        <v>1</v>
      </c>
    </row>
    <row r="92" spans="1:19" ht="23.45" customHeight="1" x14ac:dyDescent="0.25">
      <c r="A92" s="1954" t="s">
        <v>316</v>
      </c>
      <c r="B92" s="1955"/>
      <c r="C92" s="1955"/>
      <c r="D92" s="1955"/>
      <c r="E92" s="1955"/>
      <c r="F92" s="1955"/>
      <c r="G92" s="1955"/>
      <c r="H92" s="1955"/>
      <c r="I92" s="1955"/>
      <c r="J92" s="1955"/>
      <c r="K92" s="1955"/>
      <c r="L92" s="1955"/>
      <c r="M92" s="1955"/>
      <c r="N92" s="1955"/>
      <c r="O92" s="1955"/>
      <c r="P92" s="1955"/>
      <c r="Q92" s="1955"/>
      <c r="R92" s="1956"/>
      <c r="S92" s="678"/>
    </row>
    <row r="93" spans="1:19" ht="36" x14ac:dyDescent="0.25">
      <c r="A93" s="178"/>
      <c r="B93" s="131" t="s">
        <v>140</v>
      </c>
      <c r="C93" s="567">
        <f t="shared" ref="C93:C118" si="16">D93+E93+F93</f>
        <v>81577</v>
      </c>
      <c r="D93" s="568">
        <f>D94+D95+D96</f>
        <v>81577</v>
      </c>
      <c r="E93" s="568">
        <f>E94+E95+E96</f>
        <v>0</v>
      </c>
      <c r="F93" s="462">
        <f>F94+F95+F96</f>
        <v>0</v>
      </c>
      <c r="G93" s="601"/>
      <c r="H93" s="567">
        <f t="shared" ref="H93:H118" si="17">I93+J93+K93</f>
        <v>81577</v>
      </c>
      <c r="I93" s="568">
        <f>I94+I95+I96</f>
        <v>81577</v>
      </c>
      <c r="J93" s="101">
        <f>J94+J95+J96</f>
        <v>0</v>
      </c>
      <c r="K93" s="20">
        <f>K94+K95+K96</f>
        <v>0</v>
      </c>
      <c r="L93" s="357"/>
      <c r="M93" s="567">
        <f t="shared" ref="M93:M118" si="18">N93+O93+P93</f>
        <v>81435.100000000006</v>
      </c>
      <c r="N93" s="568">
        <f>N94+N95+N96</f>
        <v>81435.100000000006</v>
      </c>
      <c r="O93" s="568">
        <f>O94+O95+O96</f>
        <v>0</v>
      </c>
      <c r="P93" s="569">
        <f>P94+P95+P96</f>
        <v>0</v>
      </c>
      <c r="Q93" s="570"/>
      <c r="R93" s="358">
        <f>M93/C93*100</f>
        <v>99.826053912254693</v>
      </c>
      <c r="S93" s="678"/>
    </row>
    <row r="94" spans="1:19" ht="38.25" customHeight="1" x14ac:dyDescent="0.25">
      <c r="A94" s="32" t="s">
        <v>26</v>
      </c>
      <c r="B94" s="60" t="s">
        <v>172</v>
      </c>
      <c r="C94" s="118">
        <f t="shared" si="16"/>
        <v>16938.599999999999</v>
      </c>
      <c r="D94" s="27">
        <v>16938.599999999999</v>
      </c>
      <c r="E94" s="27"/>
      <c r="F94" s="27"/>
      <c r="G94" s="314"/>
      <c r="H94" s="118">
        <f t="shared" si="17"/>
        <v>16938.599999999999</v>
      </c>
      <c r="I94" s="27">
        <v>16938.599999999999</v>
      </c>
      <c r="J94" s="27"/>
      <c r="K94" s="27"/>
      <c r="L94" s="314"/>
      <c r="M94" s="571">
        <f t="shared" si="18"/>
        <v>16938.599999999999</v>
      </c>
      <c r="N94" s="572">
        <v>16938.599999999999</v>
      </c>
      <c r="O94" s="572"/>
      <c r="P94" s="573"/>
      <c r="Q94" s="574"/>
      <c r="R94" s="575"/>
      <c r="S94" s="678"/>
    </row>
    <row r="95" spans="1:19" ht="36" x14ac:dyDescent="0.25">
      <c r="A95" s="32" t="s">
        <v>27</v>
      </c>
      <c r="B95" s="60" t="s">
        <v>173</v>
      </c>
      <c r="C95" s="118">
        <f t="shared" si="16"/>
        <v>33571.9</v>
      </c>
      <c r="D95" s="27">
        <v>33571.9</v>
      </c>
      <c r="E95" s="27"/>
      <c r="F95" s="27"/>
      <c r="G95" s="314"/>
      <c r="H95" s="118">
        <f t="shared" si="17"/>
        <v>33571.9</v>
      </c>
      <c r="I95" s="27">
        <v>33571.9</v>
      </c>
      <c r="J95" s="27"/>
      <c r="K95" s="27"/>
      <c r="L95" s="314"/>
      <c r="M95" s="571">
        <f t="shared" si="18"/>
        <v>33430</v>
      </c>
      <c r="N95" s="572">
        <v>33430</v>
      </c>
      <c r="O95" s="572"/>
      <c r="P95" s="573"/>
      <c r="Q95" s="574"/>
      <c r="R95" s="575"/>
      <c r="S95" s="678"/>
    </row>
    <row r="96" spans="1:19" ht="38.25" customHeight="1" x14ac:dyDescent="0.25">
      <c r="A96" s="32" t="s">
        <v>28</v>
      </c>
      <c r="B96" s="60" t="s">
        <v>174</v>
      </c>
      <c r="C96" s="118">
        <f t="shared" si="16"/>
        <v>31066.5</v>
      </c>
      <c r="D96" s="27">
        <v>31066.5</v>
      </c>
      <c r="E96" s="27"/>
      <c r="F96" s="27"/>
      <c r="G96" s="314"/>
      <c r="H96" s="118">
        <f t="shared" si="17"/>
        <v>31066.5</v>
      </c>
      <c r="I96" s="27">
        <v>31066.5</v>
      </c>
      <c r="J96" s="27"/>
      <c r="K96" s="27"/>
      <c r="L96" s="314"/>
      <c r="M96" s="571">
        <f t="shared" si="18"/>
        <v>31066.5</v>
      </c>
      <c r="N96" s="572">
        <v>31066.5</v>
      </c>
      <c r="O96" s="572"/>
      <c r="P96" s="573"/>
      <c r="Q96" s="574"/>
      <c r="R96" s="575"/>
      <c r="S96" s="678"/>
    </row>
    <row r="97" spans="1:19" ht="39.75" customHeight="1" x14ac:dyDescent="0.25">
      <c r="A97" s="32"/>
      <c r="B97" s="132" t="s">
        <v>141</v>
      </c>
      <c r="C97" s="48">
        <f>D97+E97+F97</f>
        <v>7396.5999999999995</v>
      </c>
      <c r="D97" s="20">
        <f>D98+D99+D100+D101+D103+D104+D105</f>
        <v>7396.5999999999995</v>
      </c>
      <c r="E97" s="20">
        <f>E101+E102+E103+E104</f>
        <v>0</v>
      </c>
      <c r="F97" s="20">
        <f>F101+F102+F103+F104</f>
        <v>0</v>
      </c>
      <c r="G97" s="169"/>
      <c r="H97" s="48">
        <f t="shared" si="17"/>
        <v>7396.5999999999995</v>
      </c>
      <c r="I97" s="20">
        <f>I98+I99+I100+I101+I103+I104+I105</f>
        <v>7396.5999999999995</v>
      </c>
      <c r="J97" s="20">
        <f>J101+J102+J103+J104</f>
        <v>0</v>
      </c>
      <c r="K97" s="20">
        <f>K101+K102+K103+K104</f>
        <v>0</v>
      </c>
      <c r="L97" s="169"/>
      <c r="M97" s="576">
        <f t="shared" si="18"/>
        <v>7267.8099999999995</v>
      </c>
      <c r="N97" s="462">
        <f>N98+N99+N100+N101+N103+N104+N105</f>
        <v>7267.8099999999995</v>
      </c>
      <c r="O97" s="462">
        <f>O101+O102+O103+O104</f>
        <v>0</v>
      </c>
      <c r="P97" s="577">
        <f>P101+P102+P103+P104</f>
        <v>0</v>
      </c>
      <c r="Q97" s="570"/>
      <c r="R97" s="57">
        <f>M97/C97*100</f>
        <v>98.258794581294111</v>
      </c>
      <c r="S97" s="678"/>
    </row>
    <row r="98" spans="1:19" ht="25.5" customHeight="1" x14ac:dyDescent="0.25">
      <c r="A98" s="33" t="s">
        <v>34</v>
      </c>
      <c r="B98" s="600" t="s">
        <v>280</v>
      </c>
      <c r="C98" s="115">
        <f>D98</f>
        <v>3615.2</v>
      </c>
      <c r="D98" s="26">
        <v>3615.2</v>
      </c>
      <c r="E98" s="22"/>
      <c r="F98" s="22"/>
      <c r="G98" s="327"/>
      <c r="H98" s="115">
        <f>I98</f>
        <v>3615.2</v>
      </c>
      <c r="I98" s="26">
        <v>3615.2</v>
      </c>
      <c r="J98" s="26"/>
      <c r="K98" s="26"/>
      <c r="L98" s="318"/>
      <c r="M98" s="578">
        <f>N98</f>
        <v>3500.04</v>
      </c>
      <c r="N98" s="464">
        <v>3500.04</v>
      </c>
      <c r="O98" s="472"/>
      <c r="P98" s="597"/>
      <c r="Q98" s="598"/>
      <c r="R98" s="599"/>
      <c r="S98" s="678"/>
    </row>
    <row r="99" spans="1:19" ht="24" customHeight="1" x14ac:dyDescent="0.25">
      <c r="A99" s="33" t="s">
        <v>115</v>
      </c>
      <c r="B99" s="600" t="s">
        <v>281</v>
      </c>
      <c r="C99" s="115">
        <f>D99</f>
        <v>100</v>
      </c>
      <c r="D99" s="26">
        <v>100</v>
      </c>
      <c r="E99" s="22"/>
      <c r="F99" s="22"/>
      <c r="G99" s="327"/>
      <c r="H99" s="115">
        <f>I99</f>
        <v>100</v>
      </c>
      <c r="I99" s="26">
        <v>100</v>
      </c>
      <c r="J99" s="26"/>
      <c r="K99" s="26"/>
      <c r="L99" s="318"/>
      <c r="M99" s="578">
        <f>N99</f>
        <v>100</v>
      </c>
      <c r="N99" s="464">
        <v>100</v>
      </c>
      <c r="O99" s="472"/>
      <c r="P99" s="597"/>
      <c r="Q99" s="598"/>
      <c r="R99" s="599"/>
      <c r="S99" s="678"/>
    </row>
    <row r="100" spans="1:19" ht="24" customHeight="1" x14ac:dyDescent="0.25">
      <c r="A100" s="33" t="s">
        <v>116</v>
      </c>
      <c r="B100" s="600" t="s">
        <v>282</v>
      </c>
      <c r="C100" s="115">
        <f>D100</f>
        <v>2587</v>
      </c>
      <c r="D100" s="26">
        <v>2587</v>
      </c>
      <c r="E100" s="22"/>
      <c r="F100" s="22"/>
      <c r="G100" s="327"/>
      <c r="H100" s="115">
        <f>I100</f>
        <v>2587</v>
      </c>
      <c r="I100" s="26">
        <v>2587</v>
      </c>
      <c r="J100" s="26"/>
      <c r="K100" s="26"/>
      <c r="L100" s="318"/>
      <c r="M100" s="578">
        <f>N100</f>
        <v>2573.4299999999998</v>
      </c>
      <c r="N100" s="464">
        <v>2573.4299999999998</v>
      </c>
      <c r="O100" s="472"/>
      <c r="P100" s="597"/>
      <c r="Q100" s="598"/>
      <c r="R100" s="599"/>
      <c r="S100" s="678"/>
    </row>
    <row r="101" spans="1:19" ht="28.5" customHeight="1" x14ac:dyDescent="0.25">
      <c r="A101" s="32" t="s">
        <v>117</v>
      </c>
      <c r="B101" s="60" t="s">
        <v>283</v>
      </c>
      <c r="C101" s="115">
        <f t="shared" si="16"/>
        <v>772.8</v>
      </c>
      <c r="D101" s="27">
        <v>772.8</v>
      </c>
      <c r="E101" s="27"/>
      <c r="F101" s="27"/>
      <c r="G101" s="314"/>
      <c r="H101" s="115">
        <f t="shared" si="17"/>
        <v>772.8</v>
      </c>
      <c r="I101" s="27">
        <v>772.8</v>
      </c>
      <c r="J101" s="27"/>
      <c r="K101" s="27"/>
      <c r="L101" s="314"/>
      <c r="M101" s="578">
        <f t="shared" si="18"/>
        <v>772.8</v>
      </c>
      <c r="N101" s="572">
        <v>772.8</v>
      </c>
      <c r="O101" s="572"/>
      <c r="P101" s="573"/>
      <c r="Q101" s="574"/>
      <c r="R101" s="575"/>
      <c r="S101" s="678"/>
    </row>
    <row r="102" spans="1:19" ht="20.25" hidden="1" customHeight="1" x14ac:dyDescent="0.25">
      <c r="A102" s="32"/>
      <c r="B102" s="60" t="s">
        <v>132</v>
      </c>
      <c r="C102" s="115">
        <f t="shared" si="16"/>
        <v>0</v>
      </c>
      <c r="D102" s="27"/>
      <c r="E102" s="27"/>
      <c r="F102" s="27"/>
      <c r="G102" s="314"/>
      <c r="H102" s="115">
        <f t="shared" si="17"/>
        <v>0</v>
      </c>
      <c r="I102" s="27">
        <v>0</v>
      </c>
      <c r="J102" s="27"/>
      <c r="K102" s="27"/>
      <c r="L102" s="314"/>
      <c r="M102" s="578">
        <f t="shared" si="18"/>
        <v>0</v>
      </c>
      <c r="N102" s="572"/>
      <c r="O102" s="572"/>
      <c r="P102" s="573"/>
      <c r="Q102" s="574"/>
      <c r="R102" s="575"/>
      <c r="S102" s="678"/>
    </row>
    <row r="103" spans="1:19" ht="31.5" customHeight="1" x14ac:dyDescent="0.25">
      <c r="A103" s="32" t="s">
        <v>118</v>
      </c>
      <c r="B103" s="60" t="s">
        <v>309</v>
      </c>
      <c r="C103" s="115">
        <f t="shared" si="16"/>
        <v>97.2</v>
      </c>
      <c r="D103" s="27">
        <v>97.2</v>
      </c>
      <c r="E103" s="27"/>
      <c r="F103" s="27"/>
      <c r="G103" s="314"/>
      <c r="H103" s="115">
        <f t="shared" si="17"/>
        <v>97.2</v>
      </c>
      <c r="I103" s="27">
        <v>97.2</v>
      </c>
      <c r="J103" s="27"/>
      <c r="K103" s="27"/>
      <c r="L103" s="314"/>
      <c r="M103" s="578">
        <f t="shared" si="18"/>
        <v>97.14</v>
      </c>
      <c r="N103" s="572">
        <v>97.14</v>
      </c>
      <c r="O103" s="572"/>
      <c r="P103" s="573"/>
      <c r="Q103" s="574"/>
      <c r="R103" s="575"/>
      <c r="S103" s="678"/>
    </row>
    <row r="104" spans="1:19" ht="30" customHeight="1" x14ac:dyDescent="0.25">
      <c r="A104" s="32" t="s">
        <v>119</v>
      </c>
      <c r="B104" s="60" t="s">
        <v>134</v>
      </c>
      <c r="C104" s="115">
        <f t="shared" si="16"/>
        <v>124.4</v>
      </c>
      <c r="D104" s="27">
        <v>124.4</v>
      </c>
      <c r="E104" s="27"/>
      <c r="F104" s="27"/>
      <c r="G104" s="314"/>
      <c r="H104" s="115">
        <f t="shared" si="17"/>
        <v>124.4</v>
      </c>
      <c r="I104" s="27">
        <v>124.4</v>
      </c>
      <c r="J104" s="27"/>
      <c r="K104" s="27"/>
      <c r="L104" s="314"/>
      <c r="M104" s="578">
        <f t="shared" si="18"/>
        <v>124.4</v>
      </c>
      <c r="N104" s="572">
        <v>124.4</v>
      </c>
      <c r="O104" s="572"/>
      <c r="P104" s="573"/>
      <c r="Q104" s="574"/>
      <c r="R104" s="575"/>
      <c r="S104" s="678"/>
    </row>
    <row r="105" spans="1:19" ht="30" customHeight="1" x14ac:dyDescent="0.25">
      <c r="A105" s="32">
        <v>2.7</v>
      </c>
      <c r="B105" s="60" t="s">
        <v>322</v>
      </c>
      <c r="C105" s="115">
        <f t="shared" si="16"/>
        <v>100</v>
      </c>
      <c r="D105" s="27">
        <v>100</v>
      </c>
      <c r="E105" s="27"/>
      <c r="F105" s="27"/>
      <c r="G105" s="314"/>
      <c r="H105" s="115">
        <f t="shared" si="17"/>
        <v>100</v>
      </c>
      <c r="I105" s="27">
        <v>100</v>
      </c>
      <c r="J105" s="27"/>
      <c r="K105" s="27"/>
      <c r="L105" s="314"/>
      <c r="M105" s="578">
        <f t="shared" si="18"/>
        <v>100</v>
      </c>
      <c r="N105" s="572">
        <v>100</v>
      </c>
      <c r="O105" s="572"/>
      <c r="P105" s="573"/>
      <c r="Q105" s="574"/>
      <c r="R105" s="575"/>
      <c r="S105" s="678"/>
    </row>
    <row r="106" spans="1:19" ht="42.75" customHeight="1" x14ac:dyDescent="0.25">
      <c r="A106" s="32"/>
      <c r="B106" s="132" t="s">
        <v>142</v>
      </c>
      <c r="C106" s="602">
        <f t="shared" si="16"/>
        <v>7103.3</v>
      </c>
      <c r="D106" s="461">
        <f>D107+D108+D109+D110+D111+D112+D113+D114</f>
        <v>7103.3</v>
      </c>
      <c r="E106" s="461">
        <f>E107+E108+E109+E110+E111+E112</f>
        <v>0</v>
      </c>
      <c r="F106" s="461">
        <f>F107+F108+F109+F110+F111+F112</f>
        <v>0</v>
      </c>
      <c r="G106" s="603"/>
      <c r="H106" s="602">
        <f t="shared" si="17"/>
        <v>7103.3</v>
      </c>
      <c r="I106" s="461">
        <f>I107+I108+I109+I110+I111+I112+I113+I114</f>
        <v>7103.3</v>
      </c>
      <c r="J106" s="20"/>
      <c r="K106" s="20"/>
      <c r="L106" s="169"/>
      <c r="M106" s="576">
        <f t="shared" si="18"/>
        <v>7006.7</v>
      </c>
      <c r="N106" s="462">
        <f>N107+N108+N109+N110+N111+N112+N113+N114</f>
        <v>7006.7</v>
      </c>
      <c r="O106" s="462"/>
      <c r="P106" s="577"/>
      <c r="Q106" s="570"/>
      <c r="R106" s="57">
        <f>M106/C106*100</f>
        <v>98.640068700463161</v>
      </c>
      <c r="S106" s="678"/>
    </row>
    <row r="107" spans="1:19" ht="27.75" customHeight="1" x14ac:dyDescent="0.25">
      <c r="A107" s="63" t="s">
        <v>40</v>
      </c>
      <c r="B107" s="600" t="s">
        <v>171</v>
      </c>
      <c r="C107" s="604">
        <f t="shared" si="16"/>
        <v>2967.9</v>
      </c>
      <c r="D107" s="276">
        <v>2967.9</v>
      </c>
      <c r="E107" s="276"/>
      <c r="F107" s="276"/>
      <c r="G107" s="605"/>
      <c r="H107" s="604">
        <f t="shared" si="17"/>
        <v>2967.9</v>
      </c>
      <c r="I107" s="276">
        <v>2967.9</v>
      </c>
      <c r="J107" s="27"/>
      <c r="K107" s="27"/>
      <c r="L107" s="314"/>
      <c r="M107" s="578">
        <f t="shared" si="18"/>
        <v>2967.9</v>
      </c>
      <c r="N107" s="572">
        <v>2967.9</v>
      </c>
      <c r="O107" s="572"/>
      <c r="P107" s="573"/>
      <c r="Q107" s="574"/>
      <c r="R107" s="575"/>
      <c r="S107" s="678"/>
    </row>
    <row r="108" spans="1:19" ht="25.5" customHeight="1" x14ac:dyDescent="0.25">
      <c r="A108" s="62" t="s">
        <v>35</v>
      </c>
      <c r="B108" s="600" t="s">
        <v>136</v>
      </c>
      <c r="C108" s="606">
        <f t="shared" si="16"/>
        <v>224.2</v>
      </c>
      <c r="D108" s="607">
        <v>224.2</v>
      </c>
      <c r="E108" s="607"/>
      <c r="F108" s="607"/>
      <c r="G108" s="608"/>
      <c r="H108" s="606">
        <f t="shared" si="17"/>
        <v>224.2</v>
      </c>
      <c r="I108" s="607">
        <v>224.2</v>
      </c>
      <c r="J108" s="117"/>
      <c r="K108" s="117"/>
      <c r="L108" s="198"/>
      <c r="M108" s="579">
        <f t="shared" si="18"/>
        <v>154.69999999999999</v>
      </c>
      <c r="N108" s="580">
        <v>154.69999999999999</v>
      </c>
      <c r="O108" s="580"/>
      <c r="P108" s="581"/>
      <c r="Q108" s="574"/>
      <c r="R108" s="575"/>
      <c r="S108" s="678"/>
    </row>
    <row r="109" spans="1:19" ht="28.5" customHeight="1" x14ac:dyDescent="0.25">
      <c r="A109" s="62" t="s">
        <v>41</v>
      </c>
      <c r="B109" s="600" t="s">
        <v>229</v>
      </c>
      <c r="C109" s="604">
        <f t="shared" si="16"/>
        <v>362.3</v>
      </c>
      <c r="D109" s="276">
        <v>362.3</v>
      </c>
      <c r="E109" s="276"/>
      <c r="F109" s="276"/>
      <c r="G109" s="605"/>
      <c r="H109" s="604">
        <f t="shared" si="17"/>
        <v>362.3</v>
      </c>
      <c r="I109" s="276">
        <v>362.3</v>
      </c>
      <c r="J109" s="27"/>
      <c r="K109" s="27"/>
      <c r="L109" s="314"/>
      <c r="M109" s="578">
        <f t="shared" si="18"/>
        <v>351.9</v>
      </c>
      <c r="N109" s="572">
        <v>351.9</v>
      </c>
      <c r="O109" s="582"/>
      <c r="P109" s="573"/>
      <c r="Q109" s="574"/>
      <c r="R109" s="575"/>
      <c r="S109" s="678"/>
    </row>
    <row r="110" spans="1:19" ht="24" x14ac:dyDescent="0.25">
      <c r="A110" s="62" t="s">
        <v>42</v>
      </c>
      <c r="B110" s="60" t="s">
        <v>137</v>
      </c>
      <c r="C110" s="609">
        <f t="shared" si="16"/>
        <v>300</v>
      </c>
      <c r="D110" s="610">
        <v>300</v>
      </c>
      <c r="E110" s="610"/>
      <c r="F110" s="610"/>
      <c r="G110" s="611"/>
      <c r="H110" s="609">
        <f t="shared" si="17"/>
        <v>300</v>
      </c>
      <c r="I110" s="610">
        <v>300</v>
      </c>
      <c r="J110" s="312"/>
      <c r="K110" s="312"/>
      <c r="L110" s="322"/>
      <c r="M110" s="583">
        <f t="shared" si="18"/>
        <v>300</v>
      </c>
      <c r="N110" s="584">
        <v>300</v>
      </c>
      <c r="O110" s="585"/>
      <c r="P110" s="585"/>
      <c r="Q110" s="574"/>
      <c r="R110" s="575"/>
      <c r="S110" s="678"/>
    </row>
    <row r="111" spans="1:19" ht="25.5" customHeight="1" x14ac:dyDescent="0.25">
      <c r="A111" s="64" t="s">
        <v>138</v>
      </c>
      <c r="B111" s="60" t="s">
        <v>135</v>
      </c>
      <c r="C111" s="604">
        <f t="shared" si="16"/>
        <v>107</v>
      </c>
      <c r="D111" s="276">
        <v>107</v>
      </c>
      <c r="E111" s="276"/>
      <c r="F111" s="276"/>
      <c r="G111" s="605"/>
      <c r="H111" s="604">
        <f t="shared" si="17"/>
        <v>107</v>
      </c>
      <c r="I111" s="276">
        <v>107</v>
      </c>
      <c r="J111" s="27"/>
      <c r="K111" s="27"/>
      <c r="L111" s="314"/>
      <c r="M111" s="578">
        <f t="shared" si="18"/>
        <v>107</v>
      </c>
      <c r="N111" s="572">
        <v>107</v>
      </c>
      <c r="O111" s="573"/>
      <c r="P111" s="573"/>
      <c r="Q111" s="574"/>
      <c r="R111" s="575"/>
      <c r="S111" s="678"/>
    </row>
    <row r="112" spans="1:19" ht="27.75" customHeight="1" x14ac:dyDescent="0.25">
      <c r="A112" s="64" t="s">
        <v>139</v>
      </c>
      <c r="B112" s="60" t="s">
        <v>284</v>
      </c>
      <c r="C112" s="604">
        <f t="shared" si="16"/>
        <v>2761.6</v>
      </c>
      <c r="D112" s="276">
        <v>2761.6</v>
      </c>
      <c r="E112" s="276"/>
      <c r="F112" s="276"/>
      <c r="G112" s="605"/>
      <c r="H112" s="604">
        <f t="shared" si="17"/>
        <v>2761.6</v>
      </c>
      <c r="I112" s="276">
        <v>2761.6</v>
      </c>
      <c r="J112" s="27"/>
      <c r="K112" s="27"/>
      <c r="L112" s="314"/>
      <c r="M112" s="578">
        <f t="shared" si="18"/>
        <v>2745</v>
      </c>
      <c r="N112" s="572">
        <v>2745</v>
      </c>
      <c r="O112" s="573"/>
      <c r="P112" s="573"/>
      <c r="Q112" s="574"/>
      <c r="R112" s="575"/>
      <c r="S112" s="678"/>
    </row>
    <row r="113" spans="1:19" ht="27.75" customHeight="1" x14ac:dyDescent="0.25">
      <c r="A113" s="64" t="s">
        <v>323</v>
      </c>
      <c r="B113" s="60" t="s">
        <v>322</v>
      </c>
      <c r="C113" s="604">
        <f t="shared" si="16"/>
        <v>136</v>
      </c>
      <c r="D113" s="276">
        <v>136</v>
      </c>
      <c r="E113" s="276"/>
      <c r="F113" s="276"/>
      <c r="G113" s="605"/>
      <c r="H113" s="604">
        <f t="shared" si="17"/>
        <v>136</v>
      </c>
      <c r="I113" s="276">
        <v>136</v>
      </c>
      <c r="J113" s="27"/>
      <c r="K113" s="27"/>
      <c r="L113" s="314"/>
      <c r="M113" s="578">
        <f t="shared" si="18"/>
        <v>136</v>
      </c>
      <c r="N113" s="572">
        <v>136</v>
      </c>
      <c r="O113" s="573"/>
      <c r="P113" s="573"/>
      <c r="Q113" s="574"/>
      <c r="R113" s="575"/>
      <c r="S113" s="678"/>
    </row>
    <row r="114" spans="1:19" ht="27.75" customHeight="1" x14ac:dyDescent="0.25">
      <c r="A114" s="64" t="s">
        <v>324</v>
      </c>
      <c r="B114" s="60" t="s">
        <v>134</v>
      </c>
      <c r="C114" s="604">
        <f t="shared" si="16"/>
        <v>244.3</v>
      </c>
      <c r="D114" s="276">
        <v>244.3</v>
      </c>
      <c r="E114" s="276"/>
      <c r="F114" s="276"/>
      <c r="G114" s="605"/>
      <c r="H114" s="604">
        <f t="shared" si="17"/>
        <v>244.3</v>
      </c>
      <c r="I114" s="276">
        <v>244.3</v>
      </c>
      <c r="J114" s="27"/>
      <c r="K114" s="27"/>
      <c r="L114" s="314"/>
      <c r="M114" s="578">
        <f t="shared" si="18"/>
        <v>244.2</v>
      </c>
      <c r="N114" s="572">
        <v>244.2</v>
      </c>
      <c r="O114" s="573"/>
      <c r="P114" s="573"/>
      <c r="Q114" s="574"/>
      <c r="R114" s="575"/>
      <c r="S114" s="678"/>
    </row>
    <row r="115" spans="1:19" ht="42" customHeight="1" x14ac:dyDescent="0.25">
      <c r="A115" s="32"/>
      <c r="B115" s="132" t="s">
        <v>319</v>
      </c>
      <c r="C115" s="48">
        <f t="shared" si="16"/>
        <v>746.2</v>
      </c>
      <c r="D115" s="20">
        <f>D116</f>
        <v>746.2</v>
      </c>
      <c r="E115" s="20">
        <f>E116</f>
        <v>0</v>
      </c>
      <c r="F115" s="20">
        <f>F116</f>
        <v>0</v>
      </c>
      <c r="G115" s="169"/>
      <c r="H115" s="48">
        <f t="shared" si="17"/>
        <v>746.2</v>
      </c>
      <c r="I115" s="20">
        <f>I116</f>
        <v>746.2</v>
      </c>
      <c r="J115" s="20">
        <f>J116</f>
        <v>0</v>
      </c>
      <c r="K115" s="20">
        <f>K116</f>
        <v>0</v>
      </c>
      <c r="L115" s="169"/>
      <c r="M115" s="576">
        <f t="shared" si="18"/>
        <v>746.1</v>
      </c>
      <c r="N115" s="462">
        <f>N116</f>
        <v>746.1</v>
      </c>
      <c r="O115" s="577">
        <f>O116</f>
        <v>0</v>
      </c>
      <c r="P115" s="577">
        <f>P116</f>
        <v>0</v>
      </c>
      <c r="Q115" s="570"/>
      <c r="R115" s="57">
        <f>M115/C115*100</f>
        <v>99.986598767086562</v>
      </c>
      <c r="S115" s="678"/>
    </row>
    <row r="116" spans="1:19" ht="24.6" customHeight="1" x14ac:dyDescent="0.25">
      <c r="A116" s="32" t="s">
        <v>50</v>
      </c>
      <c r="B116" s="133" t="s">
        <v>320</v>
      </c>
      <c r="C116" s="119">
        <f t="shared" si="16"/>
        <v>746.2</v>
      </c>
      <c r="D116" s="117">
        <v>746.2</v>
      </c>
      <c r="E116" s="117"/>
      <c r="F116" s="117"/>
      <c r="G116" s="320"/>
      <c r="H116" s="119">
        <f t="shared" si="17"/>
        <v>746.2</v>
      </c>
      <c r="I116" s="117">
        <v>746.2</v>
      </c>
      <c r="J116" s="117"/>
      <c r="K116" s="117"/>
      <c r="L116" s="199"/>
      <c r="M116" s="586">
        <f t="shared" si="18"/>
        <v>746.1</v>
      </c>
      <c r="N116" s="580">
        <v>746.1</v>
      </c>
      <c r="O116" s="580"/>
      <c r="P116" s="581"/>
      <c r="Q116" s="574"/>
      <c r="R116" s="587"/>
      <c r="S116" s="678"/>
    </row>
    <row r="117" spans="1:19" ht="39.75" customHeight="1" x14ac:dyDescent="0.25">
      <c r="A117" s="32"/>
      <c r="B117" s="134" t="s">
        <v>318</v>
      </c>
      <c r="C117" s="48">
        <f t="shared" si="16"/>
        <v>3584</v>
      </c>
      <c r="D117" s="23">
        <f>D118</f>
        <v>3584</v>
      </c>
      <c r="E117" s="203"/>
      <c r="F117" s="203"/>
      <c r="G117" s="359"/>
      <c r="H117" s="48">
        <f t="shared" si="17"/>
        <v>3584</v>
      </c>
      <c r="I117" s="23">
        <f>I118</f>
        <v>3584</v>
      </c>
      <c r="J117" s="203"/>
      <c r="K117" s="203"/>
      <c r="L117" s="360"/>
      <c r="M117" s="576">
        <f t="shared" si="18"/>
        <v>3584</v>
      </c>
      <c r="N117" s="588">
        <f>N118</f>
        <v>3584</v>
      </c>
      <c r="O117" s="589"/>
      <c r="P117" s="590"/>
      <c r="Q117" s="591"/>
      <c r="R117" s="361">
        <f>M117/C117*100</f>
        <v>100</v>
      </c>
      <c r="S117" s="678"/>
    </row>
    <row r="118" spans="1:19" ht="28.5" customHeight="1" thickBot="1" x14ac:dyDescent="0.3">
      <c r="A118" s="95"/>
      <c r="B118" s="158" t="s">
        <v>321</v>
      </c>
      <c r="C118" s="362">
        <f t="shared" si="16"/>
        <v>3584</v>
      </c>
      <c r="D118" s="363">
        <v>3584</v>
      </c>
      <c r="E118" s="363"/>
      <c r="F118" s="363"/>
      <c r="G118" s="364"/>
      <c r="H118" s="362">
        <f t="shared" si="17"/>
        <v>3584</v>
      </c>
      <c r="I118" s="363">
        <v>3584</v>
      </c>
      <c r="J118" s="363"/>
      <c r="K118" s="343"/>
      <c r="L118" s="364"/>
      <c r="M118" s="592">
        <f t="shared" si="18"/>
        <v>3584</v>
      </c>
      <c r="N118" s="593">
        <v>3584</v>
      </c>
      <c r="O118" s="593"/>
      <c r="P118" s="594"/>
      <c r="Q118" s="595"/>
      <c r="R118" s="596"/>
      <c r="S118" s="678"/>
    </row>
    <row r="119" spans="1:19" ht="21" customHeight="1" thickBot="1" x14ac:dyDescent="0.3">
      <c r="A119" s="159"/>
      <c r="B119" s="156" t="s">
        <v>131</v>
      </c>
      <c r="C119" s="157">
        <f>C93+C97+C106+C115+C117</f>
        <v>100407.1</v>
      </c>
      <c r="D119" s="155">
        <f>D93+D97+D106+D115+D117</f>
        <v>100407.1</v>
      </c>
      <c r="E119" s="155">
        <f>E93+E97+E106+E115</f>
        <v>0</v>
      </c>
      <c r="F119" s="155">
        <f>F93+F97+F106+F115</f>
        <v>0</v>
      </c>
      <c r="G119" s="156"/>
      <c r="H119" s="157">
        <f>H93+H97+H106+H115+H117</f>
        <v>100407.1</v>
      </c>
      <c r="I119" s="155">
        <f>I93+I97+I106+I115+I117</f>
        <v>100407.1</v>
      </c>
      <c r="J119" s="155">
        <f>J93+J97+J106+J115</f>
        <v>0</v>
      </c>
      <c r="K119" s="155">
        <f>K93+K97+K106+K115</f>
        <v>0</v>
      </c>
      <c r="L119" s="156"/>
      <c r="M119" s="649">
        <f>M93+M97+M106+M115+M117</f>
        <v>100039.71</v>
      </c>
      <c r="N119" s="650">
        <f>N93+N97+N106+N115+N117</f>
        <v>100039.71</v>
      </c>
      <c r="O119" s="650">
        <f>O93+O97+O106+O115</f>
        <v>0</v>
      </c>
      <c r="P119" s="651">
        <f>P93+P97+P106+P115</f>
        <v>0</v>
      </c>
      <c r="Q119" s="652"/>
      <c r="R119" s="365">
        <f>M119/C119*100</f>
        <v>99.634099580607355</v>
      </c>
      <c r="S119" s="678">
        <v>2</v>
      </c>
    </row>
    <row r="120" spans="1:19" ht="31.9" customHeight="1" x14ac:dyDescent="0.25">
      <c r="A120" s="1949" t="s">
        <v>274</v>
      </c>
      <c r="B120" s="1950"/>
      <c r="C120" s="1950"/>
      <c r="D120" s="1950"/>
      <c r="E120" s="1950"/>
      <c r="F120" s="1950"/>
      <c r="G120" s="1950"/>
      <c r="H120" s="1950"/>
      <c r="I120" s="1950"/>
      <c r="J120" s="1950"/>
      <c r="K120" s="1950"/>
      <c r="L120" s="1950"/>
      <c r="M120" s="1950"/>
      <c r="N120" s="1950"/>
      <c r="O120" s="1950"/>
      <c r="P120" s="1950"/>
      <c r="Q120" s="1950"/>
      <c r="R120" s="1951"/>
      <c r="S120" s="678"/>
    </row>
    <row r="121" spans="1:19" ht="48" customHeight="1" x14ac:dyDescent="0.25">
      <c r="A121" s="2"/>
      <c r="B121" s="562" t="s">
        <v>275</v>
      </c>
      <c r="C121" s="27">
        <f>D121+E121+F121</f>
        <v>100</v>
      </c>
      <c r="D121" s="27">
        <v>100</v>
      </c>
      <c r="E121" s="27"/>
      <c r="F121" s="27"/>
      <c r="G121" s="27"/>
      <c r="H121" s="27">
        <v>100</v>
      </c>
      <c r="I121" s="27">
        <v>100</v>
      </c>
      <c r="J121" s="27"/>
      <c r="K121" s="27"/>
      <c r="L121" s="27"/>
      <c r="M121" s="27">
        <f>N121+O121+P121</f>
        <v>99.86</v>
      </c>
      <c r="N121" s="27">
        <v>99.86</v>
      </c>
      <c r="O121" s="2"/>
      <c r="P121" s="2"/>
      <c r="Q121" s="2"/>
      <c r="R121" s="2"/>
      <c r="S121" s="678"/>
    </row>
    <row r="122" spans="1:19" ht="66" customHeight="1" x14ac:dyDescent="0.25">
      <c r="A122" s="2"/>
      <c r="B122" s="562" t="s">
        <v>276</v>
      </c>
      <c r="C122" s="27">
        <f>D122</f>
        <v>250</v>
      </c>
      <c r="D122" s="27">
        <v>250</v>
      </c>
      <c r="E122" s="27"/>
      <c r="F122" s="27"/>
      <c r="G122" s="27"/>
      <c r="H122" s="27">
        <v>250</v>
      </c>
      <c r="I122" s="27">
        <v>250</v>
      </c>
      <c r="J122" s="27"/>
      <c r="K122" s="27"/>
      <c r="L122" s="27"/>
      <c r="M122" s="27">
        <v>250</v>
      </c>
      <c r="N122" s="27">
        <v>250</v>
      </c>
      <c r="O122" s="2"/>
      <c r="P122" s="2"/>
      <c r="Q122" s="2"/>
      <c r="R122" s="2"/>
      <c r="S122" s="678"/>
    </row>
    <row r="123" spans="1:19" ht="41.25" customHeight="1" x14ac:dyDescent="0.25">
      <c r="A123" s="2"/>
      <c r="B123" s="562" t="s">
        <v>277</v>
      </c>
      <c r="C123" s="27">
        <f>D123</f>
        <v>0</v>
      </c>
      <c r="D123" s="27">
        <v>0</v>
      </c>
      <c r="E123" s="27"/>
      <c r="F123" s="27"/>
      <c r="G123" s="27"/>
      <c r="H123" s="27">
        <f>I123</f>
        <v>100</v>
      </c>
      <c r="I123" s="27">
        <v>100</v>
      </c>
      <c r="J123" s="27"/>
      <c r="K123" s="27"/>
      <c r="L123" s="27"/>
      <c r="M123" s="27">
        <f>N123</f>
        <v>0</v>
      </c>
      <c r="N123" s="27">
        <v>0</v>
      </c>
      <c r="O123" s="2"/>
      <c r="P123" s="2"/>
      <c r="Q123" s="2"/>
      <c r="R123" s="2"/>
      <c r="S123" s="678"/>
    </row>
    <row r="124" spans="1:19" ht="24.6" customHeight="1" thickBot="1" x14ac:dyDescent="0.3">
      <c r="A124" s="559"/>
      <c r="B124" s="366" t="s">
        <v>131</v>
      </c>
      <c r="C124" s="560">
        <f>D124</f>
        <v>350</v>
      </c>
      <c r="D124" s="561">
        <f>D121+D122+D123</f>
        <v>350</v>
      </c>
      <c r="E124" s="561">
        <f t="shared" ref="E124:P124" si="19">E121</f>
        <v>0</v>
      </c>
      <c r="F124" s="561">
        <f t="shared" si="19"/>
        <v>0</v>
      </c>
      <c r="G124" s="366"/>
      <c r="H124" s="560">
        <f>I124</f>
        <v>450</v>
      </c>
      <c r="I124" s="561">
        <f>I121+I122+I123</f>
        <v>450</v>
      </c>
      <c r="J124" s="561">
        <f t="shared" si="19"/>
        <v>0</v>
      </c>
      <c r="K124" s="561">
        <f t="shared" si="19"/>
        <v>0</v>
      </c>
      <c r="L124" s="366"/>
      <c r="M124" s="560">
        <f>N124</f>
        <v>349.86</v>
      </c>
      <c r="N124" s="561">
        <f>N121+N122+N123</f>
        <v>349.86</v>
      </c>
      <c r="O124" s="561">
        <f t="shared" si="19"/>
        <v>0</v>
      </c>
      <c r="P124" s="653">
        <f t="shared" si="19"/>
        <v>0</v>
      </c>
      <c r="Q124" s="366"/>
      <c r="R124" s="370">
        <f>M124/C124*100</f>
        <v>99.960000000000008</v>
      </c>
      <c r="S124" s="678">
        <v>3</v>
      </c>
    </row>
    <row r="125" spans="1:19" ht="28.5" customHeight="1" x14ac:dyDescent="0.25">
      <c r="A125" s="1957" t="s">
        <v>285</v>
      </c>
      <c r="B125" s="1958"/>
      <c r="C125" s="1958"/>
      <c r="D125" s="1958"/>
      <c r="E125" s="1958"/>
      <c r="F125" s="1958"/>
      <c r="G125" s="1958"/>
      <c r="H125" s="1958"/>
      <c r="I125" s="1958"/>
      <c r="J125" s="1958"/>
      <c r="K125" s="1958"/>
      <c r="L125" s="1958"/>
      <c r="M125" s="1958"/>
      <c r="N125" s="1958"/>
      <c r="O125" s="1958"/>
      <c r="P125" s="1958"/>
      <c r="Q125" s="1958"/>
      <c r="R125" s="1959"/>
      <c r="S125" s="678"/>
    </row>
    <row r="126" spans="1:19" ht="46.5" customHeight="1" x14ac:dyDescent="0.25">
      <c r="A126" s="35"/>
      <c r="B126" s="209" t="s">
        <v>100</v>
      </c>
      <c r="C126" s="43">
        <f>D126+E126+F126</f>
        <v>487</v>
      </c>
      <c r="D126" s="26">
        <v>487</v>
      </c>
      <c r="E126" s="22"/>
      <c r="F126" s="22"/>
      <c r="G126" s="50"/>
      <c r="H126" s="43">
        <f>I126+J126+K126</f>
        <v>487</v>
      </c>
      <c r="I126" s="26">
        <v>487</v>
      </c>
      <c r="J126" s="22"/>
      <c r="K126" s="22"/>
      <c r="L126" s="50"/>
      <c r="M126" s="43">
        <f>N126+O126+P126</f>
        <v>485.9</v>
      </c>
      <c r="N126" s="26">
        <v>485.9</v>
      </c>
      <c r="O126" s="22"/>
      <c r="P126" s="328"/>
      <c r="Q126" s="50"/>
      <c r="R126" s="166"/>
      <c r="S126" s="678"/>
    </row>
    <row r="127" spans="1:19" ht="87" customHeight="1" x14ac:dyDescent="0.25">
      <c r="A127" s="37"/>
      <c r="B127" s="209" t="s">
        <v>101</v>
      </c>
      <c r="C127" s="43">
        <f>D127+E127+F127</f>
        <v>250</v>
      </c>
      <c r="D127" s="138">
        <v>250</v>
      </c>
      <c r="E127" s="39"/>
      <c r="F127" s="39"/>
      <c r="G127" s="164"/>
      <c r="H127" s="43">
        <f>I127+J127+K127</f>
        <v>250</v>
      </c>
      <c r="I127" s="138">
        <v>250</v>
      </c>
      <c r="J127" s="39"/>
      <c r="K127" s="39"/>
      <c r="L127" s="164"/>
      <c r="M127" s="43">
        <f>N127+O127+P127</f>
        <v>167.2</v>
      </c>
      <c r="N127" s="39">
        <v>167.2</v>
      </c>
      <c r="O127" s="38"/>
      <c r="P127" s="367"/>
      <c r="Q127" s="167"/>
      <c r="R127" s="59"/>
      <c r="S127" s="678"/>
    </row>
    <row r="128" spans="1:19" ht="52.5" customHeight="1" thickBot="1" x14ac:dyDescent="0.3">
      <c r="A128" s="161"/>
      <c r="B128" s="210" t="s">
        <v>163</v>
      </c>
      <c r="C128" s="163">
        <f>D128+E128+F128</f>
        <v>4</v>
      </c>
      <c r="D128" s="162">
        <v>4</v>
      </c>
      <c r="E128" s="162"/>
      <c r="F128" s="162"/>
      <c r="G128" s="165"/>
      <c r="H128" s="163">
        <f>I128+J128+K128</f>
        <v>4</v>
      </c>
      <c r="I128" s="162">
        <v>4</v>
      </c>
      <c r="J128" s="162"/>
      <c r="K128" s="162"/>
      <c r="L128" s="165"/>
      <c r="M128" s="163">
        <f>N128+O128+P128</f>
        <v>0</v>
      </c>
      <c r="N128" s="143">
        <v>0</v>
      </c>
      <c r="O128" s="162"/>
      <c r="P128" s="368"/>
      <c r="Q128" s="369"/>
      <c r="R128" s="81"/>
      <c r="S128" s="678"/>
    </row>
    <row r="129" spans="1:19" ht="32.25" customHeight="1" thickBot="1" x14ac:dyDescent="0.3">
      <c r="A129" s="142"/>
      <c r="B129" s="156" t="s">
        <v>102</v>
      </c>
      <c r="C129" s="157">
        <f>C126+C127+C128</f>
        <v>741</v>
      </c>
      <c r="D129" s="251">
        <f>D126+D127+D128</f>
        <v>741</v>
      </c>
      <c r="E129" s="155">
        <f t="shared" ref="E129:P129" si="20">E126+E127+E128</f>
        <v>0</v>
      </c>
      <c r="F129" s="155">
        <f t="shared" si="20"/>
        <v>0</v>
      </c>
      <c r="G129" s="156"/>
      <c r="H129" s="157">
        <f>I129+J129+K129</f>
        <v>741</v>
      </c>
      <c r="I129" s="155">
        <f>I126+I127+I128</f>
        <v>741</v>
      </c>
      <c r="J129" s="155">
        <f t="shared" si="20"/>
        <v>0</v>
      </c>
      <c r="K129" s="155">
        <f t="shared" si="20"/>
        <v>0</v>
      </c>
      <c r="L129" s="156"/>
      <c r="M129" s="157">
        <f t="shared" si="20"/>
        <v>653.09999999999991</v>
      </c>
      <c r="N129" s="155">
        <f t="shared" si="20"/>
        <v>653.09999999999991</v>
      </c>
      <c r="O129" s="155">
        <f t="shared" si="20"/>
        <v>0</v>
      </c>
      <c r="P129" s="156">
        <f t="shared" si="20"/>
        <v>0</v>
      </c>
      <c r="Q129" s="370"/>
      <c r="R129" s="160">
        <f>M129/C129*100</f>
        <v>88.137651821862335</v>
      </c>
      <c r="S129" s="678">
        <v>4</v>
      </c>
    </row>
    <row r="130" spans="1:19" ht="41.25" customHeight="1" x14ac:dyDescent="0.25">
      <c r="A130" s="1949" t="s">
        <v>164</v>
      </c>
      <c r="B130" s="1950"/>
      <c r="C130" s="1950"/>
      <c r="D130" s="1950"/>
      <c r="E130" s="1950"/>
      <c r="F130" s="1950"/>
      <c r="G130" s="1950"/>
      <c r="H130" s="1950"/>
      <c r="I130" s="1950"/>
      <c r="J130" s="1950"/>
      <c r="K130" s="1950"/>
      <c r="L130" s="1950"/>
      <c r="M130" s="1950"/>
      <c r="N130" s="1950"/>
      <c r="O130" s="1950"/>
      <c r="P130" s="1950"/>
      <c r="Q130" s="1950"/>
      <c r="R130" s="1951"/>
      <c r="S130" s="678"/>
    </row>
    <row r="131" spans="1:19" ht="24.75" customHeight="1" thickBot="1" x14ac:dyDescent="0.3">
      <c r="A131" s="80"/>
      <c r="B131" s="211" t="s">
        <v>99</v>
      </c>
      <c r="C131" s="144">
        <f>D131+E131+F131</f>
        <v>0</v>
      </c>
      <c r="D131" s="143">
        <v>0</v>
      </c>
      <c r="E131" s="143"/>
      <c r="F131" s="254"/>
      <c r="G131" s="252"/>
      <c r="H131" s="144">
        <f>I131+J131+K131</f>
        <v>0</v>
      </c>
      <c r="I131" s="143">
        <v>0</v>
      </c>
      <c r="J131" s="143"/>
      <c r="K131" s="254"/>
      <c r="L131" s="273"/>
      <c r="M131" s="371">
        <f>N131</f>
        <v>0</v>
      </c>
      <c r="N131" s="254">
        <v>0</v>
      </c>
      <c r="O131" s="254"/>
      <c r="P131" s="372"/>
      <c r="Q131" s="263"/>
      <c r="R131" s="253"/>
      <c r="S131" s="678"/>
    </row>
    <row r="132" spans="1:19" ht="23.25" customHeight="1" thickBot="1" x14ac:dyDescent="0.3">
      <c r="A132" s="142"/>
      <c r="B132" s="191" t="s">
        <v>102</v>
      </c>
      <c r="C132" s="157">
        <f>C131</f>
        <v>0</v>
      </c>
      <c r="D132" s="155">
        <f t="shared" ref="D132:P132" si="21">D131</f>
        <v>0</v>
      </c>
      <c r="E132" s="204">
        <f t="shared" si="21"/>
        <v>0</v>
      </c>
      <c r="F132" s="204">
        <f t="shared" si="21"/>
        <v>0</v>
      </c>
      <c r="G132" s="205"/>
      <c r="H132" s="157">
        <f>H131</f>
        <v>0</v>
      </c>
      <c r="I132" s="155">
        <f t="shared" si="21"/>
        <v>0</v>
      </c>
      <c r="J132" s="204">
        <f t="shared" si="21"/>
        <v>0</v>
      </c>
      <c r="K132" s="531">
        <f t="shared" si="21"/>
        <v>0</v>
      </c>
      <c r="L132" s="546"/>
      <c r="M132" s="206">
        <f t="shared" si="21"/>
        <v>0</v>
      </c>
      <c r="N132" s="204">
        <f t="shared" si="21"/>
        <v>0</v>
      </c>
      <c r="O132" s="204">
        <f t="shared" si="21"/>
        <v>0</v>
      </c>
      <c r="P132" s="205">
        <f t="shared" si="21"/>
        <v>0</v>
      </c>
      <c r="Q132" s="375"/>
      <c r="R132" s="168" t="e">
        <f>M132/C132*100</f>
        <v>#DIV/0!</v>
      </c>
      <c r="S132" s="678">
        <v>5</v>
      </c>
    </row>
    <row r="133" spans="1:19" ht="28.5" customHeight="1" x14ac:dyDescent="0.25">
      <c r="A133" s="1949" t="s">
        <v>154</v>
      </c>
      <c r="B133" s="1950"/>
      <c r="C133" s="1950"/>
      <c r="D133" s="1950"/>
      <c r="E133" s="1950"/>
      <c r="F133" s="1950"/>
      <c r="G133" s="1950"/>
      <c r="H133" s="1950"/>
      <c r="I133" s="1950"/>
      <c r="J133" s="1950"/>
      <c r="K133" s="1950"/>
      <c r="L133" s="1950"/>
      <c r="M133" s="1950"/>
      <c r="N133" s="1950"/>
      <c r="O133" s="1950"/>
      <c r="P133" s="1950"/>
      <c r="Q133" s="1950"/>
      <c r="R133" s="1951"/>
      <c r="S133" s="678"/>
    </row>
    <row r="134" spans="1:19" ht="50.25" customHeight="1" x14ac:dyDescent="0.25">
      <c r="A134" s="3"/>
      <c r="B134" s="212" t="s">
        <v>103</v>
      </c>
      <c r="C134" s="169">
        <f>D134+E134+F134</f>
        <v>36975</v>
      </c>
      <c r="D134" s="20">
        <f>D135</f>
        <v>36975</v>
      </c>
      <c r="E134" s="20">
        <v>0</v>
      </c>
      <c r="F134" s="20"/>
      <c r="G134" s="49"/>
      <c r="H134" s="169">
        <f>I134+J134+K134</f>
        <v>36975</v>
      </c>
      <c r="I134" s="20">
        <f>I135</f>
        <v>36975</v>
      </c>
      <c r="J134" s="20">
        <v>0</v>
      </c>
      <c r="K134" s="20">
        <v>0</v>
      </c>
      <c r="L134" s="376"/>
      <c r="M134" s="169">
        <f t="shared" ref="M134:M139" si="22">N134+O134+P134</f>
        <v>36860.6</v>
      </c>
      <c r="N134" s="20">
        <f>N135</f>
        <v>36860.6</v>
      </c>
      <c r="O134" s="20">
        <v>0</v>
      </c>
      <c r="P134" s="202">
        <v>0</v>
      </c>
      <c r="Q134" s="49"/>
      <c r="R134" s="57">
        <f>M134/C134*100</f>
        <v>99.690601757944549</v>
      </c>
      <c r="S134" s="678"/>
    </row>
    <row r="135" spans="1:19" ht="42" customHeight="1" x14ac:dyDescent="0.25">
      <c r="A135" s="3" t="s">
        <v>68</v>
      </c>
      <c r="B135" s="213" t="s">
        <v>123</v>
      </c>
      <c r="C135" s="115">
        <f>D135+E135+F135</f>
        <v>36975</v>
      </c>
      <c r="D135" s="26">
        <v>36975</v>
      </c>
      <c r="E135" s="22"/>
      <c r="F135" s="22"/>
      <c r="G135" s="50"/>
      <c r="H135" s="53">
        <f>I135+J135+K135</f>
        <v>36975</v>
      </c>
      <c r="I135" s="26">
        <v>36975</v>
      </c>
      <c r="J135" s="22"/>
      <c r="K135" s="22"/>
      <c r="L135" s="377"/>
      <c r="M135" s="43">
        <f t="shared" si="22"/>
        <v>36860.6</v>
      </c>
      <c r="N135" s="26">
        <v>36860.6</v>
      </c>
      <c r="O135" s="22"/>
      <c r="P135" s="328"/>
      <c r="Q135" s="50"/>
      <c r="R135" s="43"/>
      <c r="S135" s="678"/>
    </row>
    <row r="136" spans="1:19" ht="64.5" customHeight="1" x14ac:dyDescent="0.25">
      <c r="A136" s="3"/>
      <c r="B136" s="214" t="s">
        <v>196</v>
      </c>
      <c r="C136" s="169">
        <f>D136+E136+F136</f>
        <v>11772.2</v>
      </c>
      <c r="D136" s="20">
        <f>D137+D138</f>
        <v>11772.2</v>
      </c>
      <c r="E136" s="20">
        <v>0</v>
      </c>
      <c r="F136" s="20">
        <v>0</v>
      </c>
      <c r="G136" s="49"/>
      <c r="H136" s="169">
        <f>I136+J136+K136</f>
        <v>11772.2</v>
      </c>
      <c r="I136" s="20">
        <f>I137+I138</f>
        <v>11772.2</v>
      </c>
      <c r="J136" s="20">
        <v>0</v>
      </c>
      <c r="K136" s="20">
        <v>0</v>
      </c>
      <c r="L136" s="376"/>
      <c r="M136" s="169">
        <f t="shared" si="22"/>
        <v>11672.6</v>
      </c>
      <c r="N136" s="20">
        <f>N137+N138</f>
        <v>11672.6</v>
      </c>
      <c r="O136" s="20">
        <v>0</v>
      </c>
      <c r="P136" s="202">
        <v>0</v>
      </c>
      <c r="Q136" s="49"/>
      <c r="R136" s="57">
        <f>M136/C136*100</f>
        <v>99.153938940894648</v>
      </c>
      <c r="S136" s="678"/>
    </row>
    <row r="137" spans="1:19" ht="30" customHeight="1" x14ac:dyDescent="0.25">
      <c r="A137" s="3"/>
      <c r="B137" s="213" t="s">
        <v>279</v>
      </c>
      <c r="C137" s="43">
        <f>D137</f>
        <v>36</v>
      </c>
      <c r="D137" s="138">
        <v>36</v>
      </c>
      <c r="E137" s="138"/>
      <c r="F137" s="138"/>
      <c r="G137" s="139"/>
      <c r="H137" s="53">
        <f>I137</f>
        <v>36</v>
      </c>
      <c r="I137" s="138">
        <v>36</v>
      </c>
      <c r="J137" s="138"/>
      <c r="K137" s="138"/>
      <c r="L137" s="139"/>
      <c r="M137" s="43">
        <f t="shared" si="22"/>
        <v>36</v>
      </c>
      <c r="N137" s="138">
        <v>36</v>
      </c>
      <c r="O137" s="138"/>
      <c r="P137" s="277"/>
      <c r="Q137" s="139"/>
      <c r="R137" s="137"/>
      <c r="S137" s="678"/>
    </row>
    <row r="138" spans="1:19" ht="49.5" customHeight="1" x14ac:dyDescent="0.25">
      <c r="A138" s="40" t="s">
        <v>68</v>
      </c>
      <c r="B138" s="213" t="s">
        <v>130</v>
      </c>
      <c r="C138" s="30">
        <f>D138+E138+F138</f>
        <v>11736.2</v>
      </c>
      <c r="D138" s="138">
        <v>11736.2</v>
      </c>
      <c r="E138" s="138"/>
      <c r="F138" s="138"/>
      <c r="G138" s="139"/>
      <c r="H138" s="25">
        <f>I138+J138+K138</f>
        <v>11736.2</v>
      </c>
      <c r="I138" s="272">
        <v>11736.2</v>
      </c>
      <c r="J138" s="272"/>
      <c r="K138" s="272"/>
      <c r="L138" s="660"/>
      <c r="M138" s="43">
        <f t="shared" si="22"/>
        <v>11636.6</v>
      </c>
      <c r="N138" s="138">
        <v>11636.6</v>
      </c>
      <c r="O138" s="138"/>
      <c r="P138" s="277"/>
      <c r="Q138" s="139"/>
      <c r="R138" s="137"/>
      <c r="S138" s="678"/>
    </row>
    <row r="139" spans="1:19" ht="50.25" customHeight="1" x14ac:dyDescent="0.25">
      <c r="A139" s="3"/>
      <c r="B139" s="259" t="s">
        <v>194</v>
      </c>
      <c r="C139" s="169">
        <f>D139+E139+F139</f>
        <v>2800</v>
      </c>
      <c r="D139" s="20">
        <f>D140</f>
        <v>2800</v>
      </c>
      <c r="E139" s="20">
        <v>0</v>
      </c>
      <c r="F139" s="20">
        <v>0</v>
      </c>
      <c r="G139" s="49"/>
      <c r="H139" s="169">
        <f>I139+J139+K139</f>
        <v>2800</v>
      </c>
      <c r="I139" s="20">
        <f>I140</f>
        <v>2800</v>
      </c>
      <c r="J139" s="20">
        <v>0</v>
      </c>
      <c r="K139" s="20">
        <v>0</v>
      </c>
      <c r="L139" s="376"/>
      <c r="M139" s="169">
        <f t="shared" si="22"/>
        <v>2775.7</v>
      </c>
      <c r="N139" s="20">
        <f>N140</f>
        <v>2775.7</v>
      </c>
      <c r="O139" s="20">
        <v>0</v>
      </c>
      <c r="P139" s="202">
        <v>0</v>
      </c>
      <c r="Q139" s="49"/>
      <c r="R139" s="57">
        <f>M139/C139*100</f>
        <v>99.132142857142853</v>
      </c>
      <c r="S139" s="678"/>
    </row>
    <row r="140" spans="1:19" ht="20.25" customHeight="1" thickBot="1" x14ac:dyDescent="0.3">
      <c r="A140" s="170" t="s">
        <v>27</v>
      </c>
      <c r="B140" s="215" t="s">
        <v>195</v>
      </c>
      <c r="C140" s="362">
        <f>D140+E140+F140</f>
        <v>2800</v>
      </c>
      <c r="D140" s="208">
        <v>2800</v>
      </c>
      <c r="E140" s="208"/>
      <c r="F140" s="208"/>
      <c r="G140" s="384"/>
      <c r="H140" s="171">
        <f>I140+J140+K140</f>
        <v>2800</v>
      </c>
      <c r="I140" s="208">
        <v>2800</v>
      </c>
      <c r="J140" s="208"/>
      <c r="K140" s="208"/>
      <c r="L140" s="385"/>
      <c r="M140" s="171">
        <f>N140</f>
        <v>2775.7</v>
      </c>
      <c r="N140" s="208">
        <v>2775.7</v>
      </c>
      <c r="O140" s="208"/>
      <c r="P140" s="386"/>
      <c r="Q140" s="384"/>
      <c r="R140" s="387"/>
      <c r="S140" s="678"/>
    </row>
    <row r="141" spans="1:19" ht="28.5" customHeight="1" thickBot="1" x14ac:dyDescent="0.3">
      <c r="A141" s="142"/>
      <c r="B141" s="191" t="s">
        <v>102</v>
      </c>
      <c r="C141" s="157">
        <f>D141+E141+F141</f>
        <v>51547.199999999997</v>
      </c>
      <c r="D141" s="155">
        <f>D134+D136+D139</f>
        <v>51547.199999999997</v>
      </c>
      <c r="E141" s="204">
        <f t="shared" ref="E141:P141" si="23">E140</f>
        <v>0</v>
      </c>
      <c r="F141" s="204">
        <f t="shared" si="23"/>
        <v>0</v>
      </c>
      <c r="G141" s="205"/>
      <c r="H141" s="157">
        <f>I141+J141+K141</f>
        <v>51547.199999999997</v>
      </c>
      <c r="I141" s="155">
        <f>I134+I136+I139</f>
        <v>51547.199999999997</v>
      </c>
      <c r="J141" s="204">
        <f t="shared" si="23"/>
        <v>0</v>
      </c>
      <c r="K141" s="531">
        <f t="shared" si="23"/>
        <v>0</v>
      </c>
      <c r="L141" s="546"/>
      <c r="M141" s="157">
        <f>N141+O141+P141</f>
        <v>51308.899999999994</v>
      </c>
      <c r="N141" s="155">
        <f>N134+N136+N139</f>
        <v>51308.899999999994</v>
      </c>
      <c r="O141" s="204">
        <f t="shared" si="23"/>
        <v>0</v>
      </c>
      <c r="P141" s="205">
        <f t="shared" si="23"/>
        <v>0</v>
      </c>
      <c r="Q141" s="375"/>
      <c r="R141" s="168">
        <f>M141/C141*100</f>
        <v>99.537705248781691</v>
      </c>
      <c r="S141" s="678">
        <v>6</v>
      </c>
    </row>
    <row r="142" spans="1:19" ht="29.25" customHeight="1" x14ac:dyDescent="0.25">
      <c r="A142" s="1961" t="s">
        <v>177</v>
      </c>
      <c r="B142" s="1962"/>
      <c r="C142" s="1962"/>
      <c r="D142" s="1962"/>
      <c r="E142" s="1962"/>
      <c r="F142" s="1962"/>
      <c r="G142" s="1962"/>
      <c r="H142" s="1962"/>
      <c r="I142" s="1962"/>
      <c r="J142" s="1962"/>
      <c r="K142" s="1962"/>
      <c r="L142" s="1962"/>
      <c r="M142" s="1962"/>
      <c r="N142" s="1962"/>
      <c r="O142" s="1962"/>
      <c r="P142" s="1962"/>
      <c r="Q142" s="1962"/>
      <c r="R142" s="1963"/>
      <c r="S142" s="678"/>
    </row>
    <row r="143" spans="1:19" ht="63.75" customHeight="1" x14ac:dyDescent="0.25">
      <c r="A143" s="65"/>
      <c r="B143" s="71" t="s">
        <v>144</v>
      </c>
      <c r="C143" s="667">
        <f>D143+E143+F143</f>
        <v>24482.899999999998</v>
      </c>
      <c r="D143" s="668">
        <f>D144+D145+D146+D147</f>
        <v>24482.899999999998</v>
      </c>
      <c r="E143" s="669"/>
      <c r="F143" s="669"/>
      <c r="G143" s="670"/>
      <c r="H143" s="667">
        <f>I143+J143+K143</f>
        <v>24482.899999999998</v>
      </c>
      <c r="I143" s="668">
        <f>I144+I145+I146+I147</f>
        <v>24482.899999999998</v>
      </c>
      <c r="J143" s="669"/>
      <c r="K143" s="669"/>
      <c r="L143" s="670"/>
      <c r="M143" s="228">
        <f>N143+O143+P143</f>
        <v>24106.800000000003</v>
      </c>
      <c r="N143" s="668">
        <f>N144+N145+N146+N147</f>
        <v>24106.800000000003</v>
      </c>
      <c r="O143" s="183"/>
      <c r="P143" s="65"/>
      <c r="Q143" s="184"/>
      <c r="R143" s="57">
        <f>M143/C143*100</f>
        <v>98.463825772273722</v>
      </c>
      <c r="S143" s="678"/>
    </row>
    <row r="144" spans="1:19" ht="27" customHeight="1" x14ac:dyDescent="0.25">
      <c r="A144" s="661" t="s">
        <v>26</v>
      </c>
      <c r="B144" s="45" t="s">
        <v>289</v>
      </c>
      <c r="C144" s="151">
        <f>D144</f>
        <v>22748.799999999999</v>
      </c>
      <c r="D144" s="76">
        <v>22748.799999999999</v>
      </c>
      <c r="E144" s="76"/>
      <c r="F144" s="76"/>
      <c r="G144" s="671"/>
      <c r="H144" s="398">
        <f>I144+J144+K144</f>
        <v>22748.799999999999</v>
      </c>
      <c r="I144" s="76">
        <v>22748.799999999999</v>
      </c>
      <c r="J144" s="153"/>
      <c r="K144" s="153"/>
      <c r="L144" s="671"/>
      <c r="M144" s="666">
        <f>N144+O144+P144</f>
        <v>22386.400000000001</v>
      </c>
      <c r="N144" s="76">
        <v>22386.400000000001</v>
      </c>
      <c r="O144" s="399"/>
      <c r="P144" s="400"/>
      <c r="Q144" s="232"/>
      <c r="R144" s="233"/>
      <c r="S144" s="678"/>
    </row>
    <row r="145" spans="1:19" ht="24.75" customHeight="1" x14ac:dyDescent="0.25">
      <c r="A145" s="661" t="s">
        <v>27</v>
      </c>
      <c r="B145" s="45" t="s">
        <v>290</v>
      </c>
      <c r="C145" s="151">
        <f>D145</f>
        <v>309.60000000000002</v>
      </c>
      <c r="D145" s="76">
        <v>309.60000000000002</v>
      </c>
      <c r="E145" s="76"/>
      <c r="F145" s="76"/>
      <c r="G145" s="230"/>
      <c r="H145" s="75">
        <f>I145</f>
        <v>309.60000000000002</v>
      </c>
      <c r="I145" s="76">
        <v>309.60000000000002</v>
      </c>
      <c r="J145" s="76"/>
      <c r="K145" s="76"/>
      <c r="L145" s="230"/>
      <c r="M145" s="408">
        <f>N145</f>
        <v>309.60000000000002</v>
      </c>
      <c r="N145" s="76">
        <v>309.60000000000002</v>
      </c>
      <c r="O145" s="231"/>
      <c r="P145" s="231"/>
      <c r="Q145" s="231"/>
      <c r="R145" s="663"/>
      <c r="S145" s="678"/>
    </row>
    <row r="146" spans="1:19" ht="26.25" customHeight="1" x14ac:dyDescent="0.25">
      <c r="A146" s="661" t="s">
        <v>28</v>
      </c>
      <c r="B146" s="687" t="s">
        <v>300</v>
      </c>
      <c r="C146" s="151">
        <f>D146</f>
        <v>22.4</v>
      </c>
      <c r="D146" s="76">
        <v>22.4</v>
      </c>
      <c r="E146" s="76"/>
      <c r="F146" s="76"/>
      <c r="G146" s="230"/>
      <c r="H146" s="398">
        <f>I146</f>
        <v>22.4</v>
      </c>
      <c r="I146" s="153">
        <v>22.4</v>
      </c>
      <c r="J146" s="153"/>
      <c r="K146" s="153"/>
      <c r="L146" s="665"/>
      <c r="M146" s="408">
        <f>N146</f>
        <v>22.4</v>
      </c>
      <c r="N146" s="76">
        <v>22.4</v>
      </c>
      <c r="O146" s="231"/>
      <c r="P146" s="231"/>
      <c r="Q146" s="231"/>
      <c r="R146" s="663"/>
      <c r="S146" s="678"/>
    </row>
    <row r="147" spans="1:19" ht="27.75" customHeight="1" x14ac:dyDescent="0.25">
      <c r="A147" s="661" t="s">
        <v>29</v>
      </c>
      <c r="B147" s="213" t="s">
        <v>310</v>
      </c>
      <c r="C147" s="151">
        <f>D147</f>
        <v>1402.1</v>
      </c>
      <c r="D147" s="174">
        <v>1402.1</v>
      </c>
      <c r="E147" s="174"/>
      <c r="F147" s="174"/>
      <c r="G147" s="683"/>
      <c r="H147" s="151">
        <f>I147</f>
        <v>1402.1</v>
      </c>
      <c r="I147" s="153">
        <v>1402.1</v>
      </c>
      <c r="J147" s="153"/>
      <c r="K147" s="153"/>
      <c r="L147" s="665"/>
      <c r="M147" s="151">
        <f>N147</f>
        <v>1388.4</v>
      </c>
      <c r="N147" s="76">
        <v>1388.4</v>
      </c>
      <c r="O147" s="684"/>
      <c r="P147" s="685"/>
      <c r="Q147" s="686"/>
      <c r="R147" s="532"/>
      <c r="S147" s="678"/>
    </row>
    <row r="148" spans="1:19" ht="54.75" customHeight="1" x14ac:dyDescent="0.25">
      <c r="A148" s="34"/>
      <c r="B148" s="688" t="s">
        <v>179</v>
      </c>
      <c r="C148" s="403">
        <f t="shared" ref="C148:C154" si="24">D148+E148+F148</f>
        <v>18497</v>
      </c>
      <c r="D148" s="176">
        <f>D149+D150+D151+D152+D153</f>
        <v>18497</v>
      </c>
      <c r="E148" s="404">
        <f>E149+E150+E151+E152</f>
        <v>0</v>
      </c>
      <c r="F148" s="404">
        <f>F149+F150+F151+F152</f>
        <v>0</v>
      </c>
      <c r="G148" s="406"/>
      <c r="H148" s="228">
        <f t="shared" ref="H148:H160" si="25">I148+J148+K148</f>
        <v>17197.5</v>
      </c>
      <c r="I148" s="176">
        <f>I149+I150+I151+I152+I153</f>
        <v>17197.5</v>
      </c>
      <c r="J148" s="268">
        <f>J149+J150+J151+J152</f>
        <v>0</v>
      </c>
      <c r="K148" s="268">
        <f>K149+K150+K151+K152</f>
        <v>0</v>
      </c>
      <c r="L148" s="269"/>
      <c r="M148" s="402">
        <f t="shared" ref="M148:M160" si="26">N148+O148+P148</f>
        <v>18492</v>
      </c>
      <c r="N148" s="176">
        <f>N149+N150+N151+N152+N153</f>
        <v>18492</v>
      </c>
      <c r="O148" s="404">
        <f>O149+O150+O151+O152</f>
        <v>0</v>
      </c>
      <c r="P148" s="405">
        <f>P149+P150+P151+P152</f>
        <v>0</v>
      </c>
      <c r="Q148" s="662"/>
      <c r="R148" s="358">
        <f>M148/C148*100</f>
        <v>99.972968589500994</v>
      </c>
      <c r="S148" s="678"/>
    </row>
    <row r="149" spans="1:19" ht="24.75" customHeight="1" x14ac:dyDescent="0.25">
      <c r="A149" s="3" t="s">
        <v>34</v>
      </c>
      <c r="B149" s="631" t="s">
        <v>289</v>
      </c>
      <c r="C149" s="151">
        <f t="shared" si="24"/>
        <v>17901.2</v>
      </c>
      <c r="D149" s="76">
        <v>17901.2</v>
      </c>
      <c r="E149" s="76"/>
      <c r="F149" s="76"/>
      <c r="G149" s="230"/>
      <c r="H149" s="635">
        <f t="shared" si="25"/>
        <v>16358.5</v>
      </c>
      <c r="I149" s="76">
        <v>16358.5</v>
      </c>
      <c r="J149" s="174"/>
      <c r="K149" s="174"/>
      <c r="L149" s="636"/>
      <c r="M149" s="151">
        <f t="shared" si="26"/>
        <v>17901.2</v>
      </c>
      <c r="N149" s="76">
        <v>17901.2</v>
      </c>
      <c r="O149" s="76"/>
      <c r="P149" s="177"/>
      <c r="Q149" s="230"/>
      <c r="R149" s="233"/>
      <c r="S149" s="678"/>
    </row>
    <row r="150" spans="1:19" ht="25.5" customHeight="1" x14ac:dyDescent="0.25">
      <c r="A150" s="3" t="s">
        <v>115</v>
      </c>
      <c r="B150" s="74" t="s">
        <v>269</v>
      </c>
      <c r="C150" s="151">
        <f t="shared" si="24"/>
        <v>5</v>
      </c>
      <c r="D150" s="76">
        <v>5</v>
      </c>
      <c r="E150" s="76"/>
      <c r="F150" s="76"/>
      <c r="G150" s="230"/>
      <c r="H150" s="237">
        <f t="shared" si="25"/>
        <v>5</v>
      </c>
      <c r="I150" s="76">
        <v>5</v>
      </c>
      <c r="J150" s="76"/>
      <c r="K150" s="76"/>
      <c r="L150" s="234"/>
      <c r="M150" s="151">
        <f t="shared" si="26"/>
        <v>5</v>
      </c>
      <c r="N150" s="76">
        <v>5</v>
      </c>
      <c r="O150" s="76">
        <v>0</v>
      </c>
      <c r="P150" s="177"/>
      <c r="Q150" s="230"/>
      <c r="R150" s="233"/>
      <c r="S150" s="678"/>
    </row>
    <row r="151" spans="1:19" ht="26.25" customHeight="1" x14ac:dyDescent="0.25">
      <c r="A151" s="3" t="s">
        <v>116</v>
      </c>
      <c r="B151" s="74" t="s">
        <v>311</v>
      </c>
      <c r="C151" s="152">
        <f t="shared" si="24"/>
        <v>180</v>
      </c>
      <c r="D151" s="153">
        <v>180</v>
      </c>
      <c r="E151" s="153"/>
      <c r="F151" s="153"/>
      <c r="G151" s="665"/>
      <c r="H151" s="407">
        <f t="shared" si="25"/>
        <v>180</v>
      </c>
      <c r="I151" s="153">
        <v>180</v>
      </c>
      <c r="J151" s="153"/>
      <c r="K151" s="153"/>
      <c r="L151" s="397"/>
      <c r="M151" s="151">
        <f t="shared" si="26"/>
        <v>180</v>
      </c>
      <c r="N151" s="76">
        <v>180</v>
      </c>
      <c r="O151" s="76"/>
      <c r="P151" s="177"/>
      <c r="Q151" s="230"/>
      <c r="R151" s="233"/>
      <c r="S151" s="678"/>
    </row>
    <row r="152" spans="1:19" ht="26.25" customHeight="1" x14ac:dyDescent="0.25">
      <c r="A152" s="3" t="s">
        <v>116</v>
      </c>
      <c r="B152" s="74" t="s">
        <v>291</v>
      </c>
      <c r="C152" s="152">
        <f t="shared" si="24"/>
        <v>3.8</v>
      </c>
      <c r="D152" s="153">
        <v>3.8</v>
      </c>
      <c r="E152" s="153"/>
      <c r="F152" s="153"/>
      <c r="G152" s="665"/>
      <c r="H152" s="407">
        <f t="shared" si="25"/>
        <v>3.8</v>
      </c>
      <c r="I152" s="153">
        <v>3.8</v>
      </c>
      <c r="J152" s="153"/>
      <c r="K152" s="153"/>
      <c r="L152" s="397"/>
      <c r="M152" s="151">
        <f t="shared" si="26"/>
        <v>3.8</v>
      </c>
      <c r="N152" s="76">
        <v>3.8</v>
      </c>
      <c r="O152" s="76"/>
      <c r="P152" s="177"/>
      <c r="Q152" s="230"/>
      <c r="R152" s="233"/>
      <c r="S152" s="678"/>
    </row>
    <row r="153" spans="1:19" ht="28.5" customHeight="1" x14ac:dyDescent="0.25">
      <c r="A153" s="73" t="s">
        <v>117</v>
      </c>
      <c r="B153" s="45" t="s">
        <v>290</v>
      </c>
      <c r="C153" s="151">
        <f t="shared" si="24"/>
        <v>407</v>
      </c>
      <c r="D153" s="76">
        <v>407</v>
      </c>
      <c r="E153" s="76"/>
      <c r="F153" s="76"/>
      <c r="G153" s="76"/>
      <c r="H153" s="76">
        <f t="shared" si="25"/>
        <v>650.20000000000005</v>
      </c>
      <c r="I153" s="76">
        <v>650.20000000000005</v>
      </c>
      <c r="J153" s="76"/>
      <c r="K153" s="76"/>
      <c r="L153" s="230"/>
      <c r="M153" s="408">
        <f t="shared" si="26"/>
        <v>402</v>
      </c>
      <c r="N153" s="76">
        <v>402</v>
      </c>
      <c r="O153" s="76"/>
      <c r="P153" s="76"/>
      <c r="Q153" s="230"/>
      <c r="R153" s="233"/>
      <c r="S153" s="678"/>
    </row>
    <row r="154" spans="1:19" ht="61.5" customHeight="1" x14ac:dyDescent="0.25">
      <c r="A154" s="73"/>
      <c r="B154" s="96" t="s">
        <v>180</v>
      </c>
      <c r="C154" s="175">
        <f t="shared" si="24"/>
        <v>14160.2</v>
      </c>
      <c r="D154" s="176">
        <f>D155+D156+D157+D158+D159+D160</f>
        <v>14160.2</v>
      </c>
      <c r="E154" s="238"/>
      <c r="F154" s="238"/>
      <c r="G154" s="409"/>
      <c r="H154" s="711">
        <f t="shared" si="25"/>
        <v>16403.800000000003</v>
      </c>
      <c r="I154" s="176">
        <f>I155+I156+I157+I158+I159+I160</f>
        <v>16403.800000000003</v>
      </c>
      <c r="J154" s="239"/>
      <c r="K154" s="238"/>
      <c r="L154" s="409"/>
      <c r="M154" s="411">
        <f t="shared" si="26"/>
        <v>14120.300000000001</v>
      </c>
      <c r="N154" s="176">
        <f>N155+N156+N157+N158+N159+N160</f>
        <v>14120.300000000001</v>
      </c>
      <c r="O154" s="238"/>
      <c r="P154" s="412"/>
      <c r="Q154" s="380"/>
      <c r="R154" s="57">
        <f>M154/C154*100</f>
        <v>99.718224318865552</v>
      </c>
      <c r="S154" s="678"/>
    </row>
    <row r="155" spans="1:19" ht="27.75" customHeight="1" x14ac:dyDescent="0.25">
      <c r="A155" s="73" t="s">
        <v>40</v>
      </c>
      <c r="B155" s="631" t="s">
        <v>289</v>
      </c>
      <c r="C155" s="151">
        <f t="shared" ref="C155:C160" si="27">D155+E155+F155</f>
        <v>13608.7</v>
      </c>
      <c r="D155" s="76">
        <v>13608.7</v>
      </c>
      <c r="E155" s="76"/>
      <c r="F155" s="76"/>
      <c r="G155" s="234"/>
      <c r="H155" s="151">
        <f t="shared" si="25"/>
        <v>15846.7</v>
      </c>
      <c r="I155" s="76">
        <v>15846.7</v>
      </c>
      <c r="J155" s="76"/>
      <c r="K155" s="76"/>
      <c r="L155" s="234"/>
      <c r="M155" s="151">
        <f t="shared" si="26"/>
        <v>13608.7</v>
      </c>
      <c r="N155" s="76">
        <v>13608.7</v>
      </c>
      <c r="O155" s="76"/>
      <c r="P155" s="177"/>
      <c r="Q155" s="230"/>
      <c r="R155" s="233"/>
      <c r="S155" s="678"/>
    </row>
    <row r="156" spans="1:19" ht="27.75" customHeight="1" x14ac:dyDescent="0.25">
      <c r="A156" s="73" t="s">
        <v>41</v>
      </c>
      <c r="B156" s="631" t="s">
        <v>317</v>
      </c>
      <c r="C156" s="151">
        <f t="shared" si="27"/>
        <v>26.1</v>
      </c>
      <c r="D156" s="76">
        <v>26.1</v>
      </c>
      <c r="E156" s="76"/>
      <c r="F156" s="76"/>
      <c r="G156" s="234"/>
      <c r="H156" s="151">
        <f t="shared" si="25"/>
        <v>26.1</v>
      </c>
      <c r="I156" s="76">
        <v>26.1</v>
      </c>
      <c r="J156" s="76"/>
      <c r="K156" s="76"/>
      <c r="L156" s="234"/>
      <c r="M156" s="151">
        <f t="shared" si="26"/>
        <v>26.1</v>
      </c>
      <c r="N156" s="76">
        <v>26.1</v>
      </c>
      <c r="O156" s="76"/>
      <c r="P156" s="177"/>
      <c r="Q156" s="230"/>
      <c r="R156" s="233"/>
      <c r="S156" s="678"/>
    </row>
    <row r="157" spans="1:19" ht="25.5" customHeight="1" x14ac:dyDescent="0.25">
      <c r="A157" s="73" t="s">
        <v>41</v>
      </c>
      <c r="B157" s="633" t="s">
        <v>290</v>
      </c>
      <c r="C157" s="151">
        <f t="shared" si="27"/>
        <v>315.7</v>
      </c>
      <c r="D157" s="76">
        <v>315.7</v>
      </c>
      <c r="E157" s="76"/>
      <c r="F157" s="76"/>
      <c r="G157" s="234"/>
      <c r="H157" s="151">
        <f t="shared" si="25"/>
        <v>315.7</v>
      </c>
      <c r="I157" s="76">
        <v>315.7</v>
      </c>
      <c r="J157" s="76"/>
      <c r="K157" s="76"/>
      <c r="L157" s="234"/>
      <c r="M157" s="151">
        <f t="shared" si="26"/>
        <v>277.7</v>
      </c>
      <c r="N157" s="76">
        <v>277.7</v>
      </c>
      <c r="O157" s="76"/>
      <c r="P157" s="177"/>
      <c r="Q157" s="230"/>
      <c r="R157" s="233"/>
      <c r="S157" s="678"/>
    </row>
    <row r="158" spans="1:19" ht="18.75" customHeight="1" x14ac:dyDescent="0.25">
      <c r="A158" s="73" t="s">
        <v>42</v>
      </c>
      <c r="B158" s="633" t="s">
        <v>301</v>
      </c>
      <c r="C158" s="151">
        <f t="shared" si="27"/>
        <v>37.9</v>
      </c>
      <c r="D158" s="76">
        <v>37.9</v>
      </c>
      <c r="E158" s="223"/>
      <c r="F158" s="223"/>
      <c r="G158" s="414"/>
      <c r="H158" s="151">
        <f t="shared" si="25"/>
        <v>37.9</v>
      </c>
      <c r="I158" s="76">
        <v>37.9</v>
      </c>
      <c r="J158" s="223"/>
      <c r="K158" s="223"/>
      <c r="L158" s="414"/>
      <c r="M158" s="151">
        <f t="shared" si="26"/>
        <v>37.9</v>
      </c>
      <c r="N158" s="76">
        <v>37.9</v>
      </c>
      <c r="O158" s="223"/>
      <c r="P158" s="217"/>
      <c r="Q158" s="224"/>
      <c r="R158" s="218"/>
      <c r="S158" s="678"/>
    </row>
    <row r="159" spans="1:19" ht="19.5" customHeight="1" x14ac:dyDescent="0.25">
      <c r="A159" s="73" t="s">
        <v>138</v>
      </c>
      <c r="B159" s="633" t="s">
        <v>302</v>
      </c>
      <c r="C159" s="151">
        <f t="shared" si="27"/>
        <v>44.4</v>
      </c>
      <c r="D159" s="76">
        <v>44.4</v>
      </c>
      <c r="E159" s="223"/>
      <c r="F159" s="223"/>
      <c r="G159" s="414"/>
      <c r="H159" s="151">
        <f t="shared" si="25"/>
        <v>50</v>
      </c>
      <c r="I159" s="76">
        <v>50</v>
      </c>
      <c r="J159" s="223"/>
      <c r="K159" s="223"/>
      <c r="L159" s="414"/>
      <c r="M159" s="151">
        <f t="shared" si="26"/>
        <v>42.6</v>
      </c>
      <c r="N159" s="76">
        <v>42.6</v>
      </c>
      <c r="O159" s="223"/>
      <c r="P159" s="217"/>
      <c r="Q159" s="224"/>
      <c r="R159" s="218"/>
      <c r="S159" s="678"/>
    </row>
    <row r="160" spans="1:19" ht="27" customHeight="1" thickBot="1" x14ac:dyDescent="0.3">
      <c r="A160" s="710">
        <v>43619</v>
      </c>
      <c r="B160" s="633" t="s">
        <v>303</v>
      </c>
      <c r="C160" s="151">
        <f t="shared" si="27"/>
        <v>127.4</v>
      </c>
      <c r="D160" s="153">
        <v>127.4</v>
      </c>
      <c r="E160" s="226"/>
      <c r="F160" s="226"/>
      <c r="G160" s="227"/>
      <c r="H160" s="151">
        <f t="shared" si="25"/>
        <v>127.4</v>
      </c>
      <c r="I160" s="153">
        <v>127.4</v>
      </c>
      <c r="J160" s="226"/>
      <c r="K160" s="226"/>
      <c r="L160" s="415"/>
      <c r="M160" s="151">
        <f t="shared" si="26"/>
        <v>127.3</v>
      </c>
      <c r="N160" s="153">
        <v>127.3</v>
      </c>
      <c r="O160" s="226"/>
      <c r="P160" s="227"/>
      <c r="Q160" s="415"/>
      <c r="R160" s="220"/>
      <c r="S160" s="678"/>
    </row>
    <row r="161" spans="1:19" ht="22.9" customHeight="1" thickBot="1" x14ac:dyDescent="0.3">
      <c r="A161" s="147"/>
      <c r="B161" s="664" t="s">
        <v>102</v>
      </c>
      <c r="C161" s="264">
        <f>C143+C148+C154</f>
        <v>57140.099999999991</v>
      </c>
      <c r="D161" s="265">
        <f>D143+D148+D154</f>
        <v>57140.099999999991</v>
      </c>
      <c r="E161" s="374">
        <f>E143+E148+E154</f>
        <v>0</v>
      </c>
      <c r="F161" s="374">
        <f>F143+F148+F154</f>
        <v>0</v>
      </c>
      <c r="G161" s="416"/>
      <c r="H161" s="264">
        <f>H143+H148+H154</f>
        <v>58084.2</v>
      </c>
      <c r="I161" s="265">
        <f>I143+I148+I154</f>
        <v>58084.2</v>
      </c>
      <c r="J161" s="374">
        <f>J143+J148+J154</f>
        <v>0</v>
      </c>
      <c r="K161" s="374">
        <f>K143+K148+K154</f>
        <v>0</v>
      </c>
      <c r="L161" s="416"/>
      <c r="M161" s="264">
        <f>M143+M148+M154</f>
        <v>56719.100000000006</v>
      </c>
      <c r="N161" s="476">
        <f>N143+N148+N154</f>
        <v>56719.100000000006</v>
      </c>
      <c r="O161" s="374">
        <f>O143+O148+O154</f>
        <v>0</v>
      </c>
      <c r="P161" s="374">
        <f>P143+P148+P154</f>
        <v>0</v>
      </c>
      <c r="Q161" s="417"/>
      <c r="R161" s="418">
        <f>M161/C161*100</f>
        <v>99.263214450097252</v>
      </c>
      <c r="S161" s="678">
        <v>7</v>
      </c>
    </row>
    <row r="162" spans="1:19" ht="23.25" customHeight="1" x14ac:dyDescent="0.25">
      <c r="A162" s="1964" t="s">
        <v>183</v>
      </c>
      <c r="B162" s="1965"/>
      <c r="C162" s="1966"/>
      <c r="D162" s="1965"/>
      <c r="E162" s="1965"/>
      <c r="F162" s="1965"/>
      <c r="G162" s="1965"/>
      <c r="H162" s="1965"/>
      <c r="I162" s="1965"/>
      <c r="J162" s="1965"/>
      <c r="K162" s="1965"/>
      <c r="L162" s="1965"/>
      <c r="M162" s="1965"/>
      <c r="N162" s="1965"/>
      <c r="O162" s="1965"/>
      <c r="P162" s="1965"/>
      <c r="Q162" s="1965"/>
      <c r="R162" s="1967"/>
      <c r="S162" s="678"/>
    </row>
    <row r="163" spans="1:19" ht="27" customHeight="1" x14ac:dyDescent="0.25">
      <c r="A163" s="1923">
        <v>1</v>
      </c>
      <c r="B163" s="701" t="s">
        <v>161</v>
      </c>
      <c r="C163" s="92">
        <f t="shared" ref="C163:C168" si="28">D163+E163+F163</f>
        <v>4216.3</v>
      </c>
      <c r="D163" s="637">
        <f>D164+D165+D166+D167</f>
        <v>4216.3</v>
      </c>
      <c r="E163" s="178">
        <f>E164+E165+E166+E167</f>
        <v>0</v>
      </c>
      <c r="F163" s="2">
        <f>F164+F165+F166+F167</f>
        <v>0</v>
      </c>
      <c r="G163" s="419"/>
      <c r="H163" s="185">
        <f>I163+J163+K163</f>
        <v>4216.3</v>
      </c>
      <c r="I163" s="186">
        <f>I164+I165+I166+I167</f>
        <v>4216.3</v>
      </c>
      <c r="J163" s="178">
        <f>J164+J165+J166+J167</f>
        <v>0</v>
      </c>
      <c r="K163" s="2">
        <f>K164+K165+K166+K167</f>
        <v>0</v>
      </c>
      <c r="L163" s="419"/>
      <c r="M163" s="185">
        <f>N163+O163+P163</f>
        <v>3136.4</v>
      </c>
      <c r="N163" s="186">
        <f>N165+N166+N167</f>
        <v>3136.4</v>
      </c>
      <c r="O163" s="178">
        <f>O164+O165+O166+O167</f>
        <v>0</v>
      </c>
      <c r="P163" s="2">
        <f>P164+P165+P166+P167</f>
        <v>0</v>
      </c>
      <c r="Q163" s="419"/>
      <c r="R163" s="187"/>
      <c r="S163" s="678"/>
    </row>
    <row r="164" spans="1:19" ht="19.5" customHeight="1" x14ac:dyDescent="0.25">
      <c r="A164" s="1924"/>
      <c r="B164" s="5" t="s">
        <v>157</v>
      </c>
      <c r="C164" s="61">
        <f t="shared" si="28"/>
        <v>0</v>
      </c>
      <c r="D164" s="638">
        <v>0</v>
      </c>
      <c r="E164" s="90"/>
      <c r="F164" s="90"/>
      <c r="G164" s="420"/>
      <c r="H164" s="61">
        <f>I164+J164+K164</f>
        <v>0</v>
      </c>
      <c r="I164" s="2">
        <v>0</v>
      </c>
      <c r="J164" s="90"/>
      <c r="K164" s="90"/>
      <c r="L164" s="420"/>
      <c r="M164" s="61">
        <f t="shared" ref="M164:M174" si="29">N164+O164+P164</f>
        <v>0</v>
      </c>
      <c r="N164" s="2">
        <v>0</v>
      </c>
      <c r="O164" s="90"/>
      <c r="P164" s="90"/>
      <c r="Q164" s="420"/>
      <c r="R164" s="148"/>
      <c r="S164" s="678"/>
    </row>
    <row r="165" spans="1:19" ht="21" customHeight="1" x14ac:dyDescent="0.25">
      <c r="A165" s="1924"/>
      <c r="B165" s="5" t="s">
        <v>158</v>
      </c>
      <c r="C165" s="61">
        <f t="shared" si="28"/>
        <v>0</v>
      </c>
      <c r="D165" s="638">
        <v>0</v>
      </c>
      <c r="E165" s="90"/>
      <c r="F165" s="90"/>
      <c r="G165" s="420"/>
      <c r="H165" s="61">
        <f t="shared" ref="H165:H174" si="30">I165+J165+K165</f>
        <v>0</v>
      </c>
      <c r="I165" s="2">
        <v>0</v>
      </c>
      <c r="J165" s="90"/>
      <c r="K165" s="90"/>
      <c r="L165" s="420"/>
      <c r="M165" s="61">
        <f t="shared" si="29"/>
        <v>0</v>
      </c>
      <c r="N165" s="2">
        <v>0</v>
      </c>
      <c r="O165" s="90"/>
      <c r="P165" s="90"/>
      <c r="Q165" s="89"/>
      <c r="R165" s="149"/>
      <c r="S165" s="678"/>
    </row>
    <row r="166" spans="1:19" ht="20.25" customHeight="1" x14ac:dyDescent="0.25">
      <c r="A166" s="1924"/>
      <c r="B166" s="5" t="s">
        <v>159</v>
      </c>
      <c r="C166" s="61">
        <f t="shared" si="28"/>
        <v>3561.3</v>
      </c>
      <c r="D166" s="638">
        <v>3561.3</v>
      </c>
      <c r="E166" s="90"/>
      <c r="F166" s="90"/>
      <c r="G166" s="420"/>
      <c r="H166" s="61">
        <f t="shared" si="30"/>
        <v>3561.3</v>
      </c>
      <c r="I166" s="2">
        <v>3561.3</v>
      </c>
      <c r="J166" s="90"/>
      <c r="K166" s="90"/>
      <c r="L166" s="420"/>
      <c r="M166" s="61">
        <f t="shared" si="29"/>
        <v>2424.3000000000002</v>
      </c>
      <c r="N166" s="2">
        <v>2424.3000000000002</v>
      </c>
      <c r="O166" s="90"/>
      <c r="P166" s="90"/>
      <c r="Q166" s="420"/>
      <c r="R166" s="148"/>
      <c r="S166" s="678"/>
    </row>
    <row r="167" spans="1:19" ht="24.75" customHeight="1" x14ac:dyDescent="0.25">
      <c r="A167" s="1925"/>
      <c r="B167" s="5" t="s">
        <v>160</v>
      </c>
      <c r="C167" s="61">
        <f t="shared" si="28"/>
        <v>655</v>
      </c>
      <c r="D167" s="638">
        <v>655</v>
      </c>
      <c r="E167" s="90"/>
      <c r="F167" s="90"/>
      <c r="G167" s="420"/>
      <c r="H167" s="61">
        <f t="shared" si="30"/>
        <v>655</v>
      </c>
      <c r="I167" s="2">
        <v>655</v>
      </c>
      <c r="J167" s="90"/>
      <c r="K167" s="90"/>
      <c r="L167" s="420"/>
      <c r="M167" s="61">
        <f t="shared" si="29"/>
        <v>712.1</v>
      </c>
      <c r="N167" s="2">
        <v>712.1</v>
      </c>
      <c r="O167" s="90"/>
      <c r="P167" s="90"/>
      <c r="Q167" s="91"/>
      <c r="R167" s="421"/>
      <c r="S167" s="678"/>
    </row>
    <row r="168" spans="1:19" ht="22.5" customHeight="1" x14ac:dyDescent="0.25">
      <c r="A168" s="2">
        <v>2</v>
      </c>
      <c r="B168" s="701" t="s">
        <v>198</v>
      </c>
      <c r="C168" s="92">
        <f t="shared" si="28"/>
        <v>1114.9559999999999</v>
      </c>
      <c r="D168" s="639">
        <f>D169+D170+D171+D172</f>
        <v>1114.9559999999999</v>
      </c>
      <c r="E168" s="93">
        <f>E169+E170+E171+E172</f>
        <v>0</v>
      </c>
      <c r="F168" s="93">
        <f>F169+F170+F171+F172</f>
        <v>0</v>
      </c>
      <c r="G168" s="422"/>
      <c r="H168" s="92">
        <f>I168+J168+K168</f>
        <v>1115</v>
      </c>
      <c r="I168" s="93">
        <f>I169+I170+I171+I172</f>
        <v>1115</v>
      </c>
      <c r="J168" s="93">
        <f>J169+J170+J171+J172</f>
        <v>0</v>
      </c>
      <c r="K168" s="93">
        <f>K169+K170+K171+K172</f>
        <v>0</v>
      </c>
      <c r="L168" s="422"/>
      <c r="M168" s="92">
        <f t="shared" si="29"/>
        <v>1201.5</v>
      </c>
      <c r="N168" s="93">
        <f>N169+N170+N171+N172</f>
        <v>1201.5</v>
      </c>
      <c r="O168" s="93">
        <f>O169+O170+O171+O172</f>
        <v>0</v>
      </c>
      <c r="P168" s="62">
        <f>P169+P170+P171+P172</f>
        <v>0</v>
      </c>
      <c r="Q168" s="94"/>
      <c r="R168" s="59"/>
      <c r="S168" s="678"/>
    </row>
    <row r="169" spans="1:19" ht="21.75" customHeight="1" x14ac:dyDescent="0.25">
      <c r="A169" s="2"/>
      <c r="B169" s="5" t="s">
        <v>197</v>
      </c>
      <c r="C169" s="61">
        <f>D169+E172+F172</f>
        <v>0</v>
      </c>
      <c r="D169" s="638">
        <v>0</v>
      </c>
      <c r="E169" s="90"/>
      <c r="F169" s="90"/>
      <c r="G169" s="420"/>
      <c r="H169" s="61">
        <f t="shared" si="30"/>
        <v>0</v>
      </c>
      <c r="I169" s="2">
        <v>0</v>
      </c>
      <c r="J169" s="90"/>
      <c r="K169" s="90"/>
      <c r="L169" s="420"/>
      <c r="M169" s="61">
        <f t="shared" si="29"/>
        <v>0</v>
      </c>
      <c r="N169" s="2">
        <v>0</v>
      </c>
      <c r="O169" s="90"/>
      <c r="P169" s="257"/>
      <c r="Q169" s="91"/>
      <c r="R169" s="421"/>
      <c r="S169" s="678"/>
    </row>
    <row r="170" spans="1:19" ht="24" customHeight="1" x14ac:dyDescent="0.25">
      <c r="A170" s="2"/>
      <c r="B170" s="5" t="s">
        <v>296</v>
      </c>
      <c r="C170" s="61">
        <f>D170+E170+F170</f>
        <v>1061.5</v>
      </c>
      <c r="D170" s="638">
        <v>1061.5</v>
      </c>
      <c r="E170" s="90"/>
      <c r="F170" s="90"/>
      <c r="G170" s="420"/>
      <c r="H170" s="707">
        <f t="shared" si="30"/>
        <v>1061.5</v>
      </c>
      <c r="I170" s="82">
        <v>1061.5</v>
      </c>
      <c r="J170" s="697"/>
      <c r="K170" s="697"/>
      <c r="L170" s="698"/>
      <c r="M170" s="61">
        <f t="shared" si="29"/>
        <v>1148.0999999999999</v>
      </c>
      <c r="N170" s="2">
        <v>1148.0999999999999</v>
      </c>
      <c r="O170" s="90"/>
      <c r="P170" s="257"/>
      <c r="Q170" s="91"/>
      <c r="R170" s="421"/>
      <c r="S170" s="678"/>
    </row>
    <row r="171" spans="1:19" ht="26.25" customHeight="1" x14ac:dyDescent="0.25">
      <c r="A171" s="2"/>
      <c r="B171" s="5" t="s">
        <v>297</v>
      </c>
      <c r="C171" s="92">
        <f>D171+E171+F171</f>
        <v>0</v>
      </c>
      <c r="D171" s="639">
        <v>0</v>
      </c>
      <c r="E171" s="90"/>
      <c r="F171" s="90"/>
      <c r="G171" s="91"/>
      <c r="H171" s="185">
        <f t="shared" si="30"/>
        <v>0</v>
      </c>
      <c r="I171" s="186">
        <v>0</v>
      </c>
      <c r="J171" s="699"/>
      <c r="K171" s="699"/>
      <c r="L171" s="700"/>
      <c r="M171" s="691">
        <f t="shared" si="29"/>
        <v>0</v>
      </c>
      <c r="N171" s="93">
        <v>0</v>
      </c>
      <c r="O171" s="90"/>
      <c r="P171" s="257"/>
      <c r="Q171" s="91"/>
      <c r="R171" s="421"/>
      <c r="S171" s="678"/>
    </row>
    <row r="172" spans="1:19" ht="29.25" customHeight="1" x14ac:dyDescent="0.25">
      <c r="A172" s="2"/>
      <c r="B172" s="702" t="s">
        <v>298</v>
      </c>
      <c r="C172" s="705">
        <f>D172+E172+F172</f>
        <v>53.456000000000003</v>
      </c>
      <c r="D172" s="703">
        <v>53.456000000000003</v>
      </c>
      <c r="E172" s="90"/>
      <c r="F172" s="257"/>
      <c r="G172" s="91"/>
      <c r="H172" s="638">
        <f t="shared" si="30"/>
        <v>53.5</v>
      </c>
      <c r="I172" s="647">
        <v>53.5</v>
      </c>
      <c r="J172" s="90"/>
      <c r="K172" s="90"/>
      <c r="L172" s="257"/>
      <c r="M172" s="61">
        <f t="shared" si="29"/>
        <v>53.4</v>
      </c>
      <c r="N172" s="638">
        <v>53.4</v>
      </c>
      <c r="O172" s="90"/>
      <c r="P172" s="90"/>
      <c r="Q172" s="90"/>
      <c r="R172" s="648"/>
      <c r="S172" s="678"/>
    </row>
    <row r="173" spans="1:19" ht="29.25" customHeight="1" x14ac:dyDescent="0.25">
      <c r="A173" s="712">
        <v>3</v>
      </c>
      <c r="B173" s="714" t="s">
        <v>327</v>
      </c>
      <c r="C173" s="715">
        <f>D173+E173+F173</f>
        <v>16</v>
      </c>
      <c r="D173" s="716">
        <v>16</v>
      </c>
      <c r="E173" s="717"/>
      <c r="F173" s="718"/>
      <c r="G173" s="719"/>
      <c r="H173" s="639">
        <f t="shared" si="30"/>
        <v>16</v>
      </c>
      <c r="I173" s="720">
        <v>16</v>
      </c>
      <c r="J173" s="717"/>
      <c r="K173" s="717"/>
      <c r="L173" s="719"/>
      <c r="M173" s="721">
        <f t="shared" si="29"/>
        <v>0</v>
      </c>
      <c r="N173" s="722">
        <v>0</v>
      </c>
      <c r="O173" s="717"/>
      <c r="P173" s="717"/>
      <c r="Q173" s="723"/>
      <c r="R173" s="713"/>
      <c r="S173" s="678"/>
    </row>
    <row r="174" spans="1:19" ht="26.25" customHeight="1" thickBot="1" x14ac:dyDescent="0.3">
      <c r="A174" s="641"/>
      <c r="B174" s="642" t="s">
        <v>131</v>
      </c>
      <c r="C174" s="643">
        <f>D174+E174+F174</f>
        <v>5347.2560000000003</v>
      </c>
      <c r="D174" s="704">
        <f>D163+D168+D173</f>
        <v>5347.2560000000003</v>
      </c>
      <c r="E174" s="645">
        <f>E163+E168</f>
        <v>0</v>
      </c>
      <c r="F174" s="645">
        <f>F163+F168</f>
        <v>0</v>
      </c>
      <c r="G174" s="646"/>
      <c r="H174" s="643">
        <f t="shared" si="30"/>
        <v>5347.3</v>
      </c>
      <c r="I174" s="644">
        <f>I163+I168+I173</f>
        <v>5347.3</v>
      </c>
      <c r="J174" s="645">
        <f>J163+J168</f>
        <v>0</v>
      </c>
      <c r="K174" s="645">
        <f>K163+K168</f>
        <v>0</v>
      </c>
      <c r="L174" s="646"/>
      <c r="M174" s="643">
        <f t="shared" si="29"/>
        <v>4337.8999999999996</v>
      </c>
      <c r="N174" s="644">
        <f>N163+N168+N173</f>
        <v>4337.8999999999996</v>
      </c>
      <c r="O174" s="645">
        <f>O163+O168</f>
        <v>0</v>
      </c>
      <c r="P174" s="645">
        <f>P163+P168</f>
        <v>0</v>
      </c>
      <c r="Q174" s="654"/>
      <c r="R174" s="655">
        <f>M174/C174*100</f>
        <v>81.123851186477694</v>
      </c>
      <c r="S174" s="678">
        <v>8</v>
      </c>
    </row>
    <row r="175" spans="1:19" ht="29.25" customHeight="1" x14ac:dyDescent="0.25">
      <c r="A175" s="1968" t="s">
        <v>178</v>
      </c>
      <c r="B175" s="1968"/>
      <c r="C175" s="1968"/>
      <c r="D175" s="1968"/>
      <c r="E175" s="1968"/>
      <c r="F175" s="1968"/>
      <c r="G175" s="1968"/>
      <c r="H175" s="1968"/>
      <c r="I175" s="1968"/>
      <c r="J175" s="1968"/>
      <c r="K175" s="1968"/>
      <c r="L175" s="1968"/>
      <c r="M175" s="1968"/>
      <c r="N175" s="1968"/>
      <c r="O175" s="1968"/>
      <c r="P175" s="1968"/>
      <c r="Q175" s="1968"/>
      <c r="R175" s="1968"/>
      <c r="S175" s="678"/>
    </row>
    <row r="176" spans="1:19" ht="25.5" customHeight="1" x14ac:dyDescent="0.25">
      <c r="A176" s="217"/>
      <c r="B176" s="54" t="s">
        <v>181</v>
      </c>
      <c r="C176" s="423">
        <f>D176</f>
        <v>50</v>
      </c>
      <c r="D176" s="424">
        <v>50</v>
      </c>
      <c r="E176" s="424"/>
      <c r="F176" s="425"/>
      <c r="G176" s="426"/>
      <c r="H176" s="425">
        <f>I176+J176+K176</f>
        <v>50</v>
      </c>
      <c r="I176" s="424">
        <v>50</v>
      </c>
      <c r="J176" s="424"/>
      <c r="K176" s="424"/>
      <c r="L176" s="426"/>
      <c r="M176" s="425">
        <f>N176</f>
        <v>52</v>
      </c>
      <c r="N176" s="424">
        <v>52</v>
      </c>
      <c r="O176" s="424"/>
      <c r="P176" s="424"/>
      <c r="Q176" s="427"/>
      <c r="R176" s="425"/>
      <c r="S176" s="678"/>
    </row>
    <row r="177" spans="1:20" ht="25.5" customHeight="1" thickBot="1" x14ac:dyDescent="0.3">
      <c r="A177" s="219"/>
      <c r="B177" s="255" t="s">
        <v>182</v>
      </c>
      <c r="C177" s="563">
        <f>D177</f>
        <v>69</v>
      </c>
      <c r="D177" s="433">
        <v>69</v>
      </c>
      <c r="E177" s="433"/>
      <c r="F177" s="433"/>
      <c r="G177" s="564"/>
      <c r="H177" s="433">
        <f>I177</f>
        <v>69</v>
      </c>
      <c r="I177" s="565">
        <v>69</v>
      </c>
      <c r="J177" s="565"/>
      <c r="K177" s="565"/>
      <c r="L177" s="564"/>
      <c r="M177" s="433">
        <f>N177</f>
        <v>0</v>
      </c>
      <c r="N177" s="565">
        <v>0</v>
      </c>
      <c r="O177" s="565"/>
      <c r="P177" s="565"/>
      <c r="Q177" s="566"/>
      <c r="R177" s="433"/>
      <c r="S177" s="678"/>
    </row>
    <row r="178" spans="1:20" ht="25.15" customHeight="1" thickBot="1" x14ac:dyDescent="0.3">
      <c r="A178" s="219"/>
      <c r="B178" s="255" t="s">
        <v>278</v>
      </c>
      <c r="C178" s="428">
        <f>D178</f>
        <v>1</v>
      </c>
      <c r="D178" s="429">
        <v>1</v>
      </c>
      <c r="E178" s="429"/>
      <c r="F178" s="429"/>
      <c r="G178" s="430"/>
      <c r="H178" s="428">
        <f>I178+J178</f>
        <v>1</v>
      </c>
      <c r="I178" s="431">
        <v>1</v>
      </c>
      <c r="J178" s="431"/>
      <c r="K178" s="431"/>
      <c r="L178" s="430"/>
      <c r="M178" s="429">
        <f>N178</f>
        <v>1</v>
      </c>
      <c r="N178" s="431">
        <v>1</v>
      </c>
      <c r="O178" s="431"/>
      <c r="P178" s="431"/>
      <c r="Q178" s="432"/>
      <c r="R178" s="433"/>
      <c r="S178" s="678"/>
    </row>
    <row r="179" spans="1:20" ht="25.15" customHeight="1" thickBot="1" x14ac:dyDescent="0.3">
      <c r="A179" s="159"/>
      <c r="B179" s="145" t="s">
        <v>131</v>
      </c>
      <c r="C179" s="434">
        <f>D179+E179</f>
        <v>120</v>
      </c>
      <c r="D179" s="435">
        <f>D176+D177+D178</f>
        <v>120</v>
      </c>
      <c r="E179" s="436">
        <f>E176+E177+E178</f>
        <v>0</v>
      </c>
      <c r="F179" s="436">
        <f>F176+F177+F178</f>
        <v>0</v>
      </c>
      <c r="G179" s="437"/>
      <c r="H179" s="434">
        <f>I179+J179</f>
        <v>120</v>
      </c>
      <c r="I179" s="435">
        <f>I176+I177+I178</f>
        <v>120</v>
      </c>
      <c r="J179" s="436">
        <f>J176+J177+J178</f>
        <v>0</v>
      </c>
      <c r="K179" s="436">
        <f>K176+K177+K178</f>
        <v>0</v>
      </c>
      <c r="L179" s="438"/>
      <c r="M179" s="434">
        <f>N179+O179</f>
        <v>53</v>
      </c>
      <c r="N179" s="435">
        <f>N176+N177+N178</f>
        <v>53</v>
      </c>
      <c r="O179" s="436">
        <f>O176+O177+O178</f>
        <v>0</v>
      </c>
      <c r="P179" s="436">
        <f>P176+P177+P178</f>
        <v>0</v>
      </c>
      <c r="Q179" s="438"/>
      <c r="R179" s="656">
        <f>M179/C179*100</f>
        <v>44.166666666666664</v>
      </c>
      <c r="S179" s="678">
        <v>9</v>
      </c>
    </row>
    <row r="180" spans="1:20" ht="42" customHeight="1" x14ac:dyDescent="0.25">
      <c r="A180" s="1950" t="s">
        <v>184</v>
      </c>
      <c r="B180" s="1950"/>
      <c r="C180" s="1950"/>
      <c r="D180" s="1950"/>
      <c r="E180" s="1950"/>
      <c r="F180" s="1950"/>
      <c r="G180" s="1950"/>
      <c r="H180" s="1950"/>
      <c r="I180" s="1950"/>
      <c r="J180" s="1950"/>
      <c r="K180" s="1950"/>
      <c r="L180" s="1950"/>
      <c r="M180" s="1950"/>
      <c r="N180" s="1950"/>
      <c r="O180" s="1950"/>
      <c r="P180" s="1950"/>
      <c r="Q180" s="1950"/>
      <c r="R180" s="1950"/>
      <c r="S180" s="678"/>
    </row>
    <row r="181" spans="1:20" ht="65.25" customHeight="1" x14ac:dyDescent="0.25">
      <c r="A181" s="221"/>
      <c r="B181" s="267" t="s">
        <v>185</v>
      </c>
      <c r="C181" s="439">
        <f t="shared" ref="C181:C189" si="31">D181+E181+F181</f>
        <v>70</v>
      </c>
      <c r="D181" s="382">
        <f>D182+D183</f>
        <v>70</v>
      </c>
      <c r="E181" s="207">
        <f>E182+E183</f>
        <v>0</v>
      </c>
      <c r="F181" s="207">
        <f>F182+F183</f>
        <v>0</v>
      </c>
      <c r="G181" s="380"/>
      <c r="H181" s="439">
        <f t="shared" ref="H181:H187" si="32">I181+J181+K181</f>
        <v>70</v>
      </c>
      <c r="I181" s="382">
        <f>I182+I183</f>
        <v>70</v>
      </c>
      <c r="J181" s="440"/>
      <c r="K181" s="207"/>
      <c r="L181" s="380"/>
      <c r="M181" s="451">
        <f t="shared" ref="M181:M189" si="33">N181</f>
        <v>14.5</v>
      </c>
      <c r="N181" s="439">
        <f>N182+N183</f>
        <v>14.5</v>
      </c>
      <c r="O181" s="441"/>
      <c r="P181" s="442"/>
      <c r="Q181" s="443"/>
      <c r="R181" s="444">
        <f>M181/C181*100</f>
        <v>20.714285714285715</v>
      </c>
      <c r="S181" s="678"/>
      <c r="T181" s="708"/>
    </row>
    <row r="182" spans="1:20" ht="42.75" customHeight="1" x14ac:dyDescent="0.25">
      <c r="A182" s="136" t="s">
        <v>26</v>
      </c>
      <c r="B182" s="188" t="s">
        <v>187</v>
      </c>
      <c r="C182" s="137">
        <f t="shared" si="31"/>
        <v>55</v>
      </c>
      <c r="D182" s="138">
        <v>55</v>
      </c>
      <c r="E182" s="138"/>
      <c r="F182" s="138"/>
      <c r="G182" s="139"/>
      <c r="H182" s="137">
        <f t="shared" si="32"/>
        <v>55</v>
      </c>
      <c r="I182" s="138">
        <v>55</v>
      </c>
      <c r="J182" s="378"/>
      <c r="K182" s="138"/>
      <c r="L182" s="139"/>
      <c r="M182" s="261">
        <f t="shared" si="33"/>
        <v>0</v>
      </c>
      <c r="N182" s="137">
        <v>0</v>
      </c>
      <c r="O182" s="414"/>
      <c r="P182" s="217"/>
      <c r="Q182" s="224"/>
      <c r="R182" s="218"/>
      <c r="S182" s="678"/>
      <c r="T182" s="708"/>
    </row>
    <row r="183" spans="1:20" ht="43.5" customHeight="1" x14ac:dyDescent="0.25">
      <c r="A183" s="225" t="s">
        <v>27</v>
      </c>
      <c r="B183" s="189" t="s">
        <v>186</v>
      </c>
      <c r="C183" s="271">
        <f t="shared" si="31"/>
        <v>15</v>
      </c>
      <c r="D183" s="272">
        <v>15</v>
      </c>
      <c r="E183" s="272"/>
      <c r="F183" s="272"/>
      <c r="G183" s="275"/>
      <c r="H183" s="271">
        <f t="shared" si="32"/>
        <v>15</v>
      </c>
      <c r="I183" s="272">
        <v>15</v>
      </c>
      <c r="J183" s="445"/>
      <c r="K183" s="272"/>
      <c r="L183" s="446"/>
      <c r="M183" s="447">
        <f t="shared" si="33"/>
        <v>14.5</v>
      </c>
      <c r="N183" s="271">
        <v>14.5</v>
      </c>
      <c r="O183" s="448"/>
      <c r="P183" s="449"/>
      <c r="Q183" s="224"/>
      <c r="R183" s="450"/>
      <c r="S183" s="678"/>
      <c r="T183" s="708"/>
    </row>
    <row r="184" spans="1:20" ht="44.25" customHeight="1" x14ac:dyDescent="0.25">
      <c r="A184" s="222"/>
      <c r="B184" s="267" t="s">
        <v>188</v>
      </c>
      <c r="C184" s="439">
        <f t="shared" si="31"/>
        <v>25</v>
      </c>
      <c r="D184" s="382">
        <f>D185+D186</f>
        <v>25</v>
      </c>
      <c r="E184" s="207">
        <f>E185</f>
        <v>0</v>
      </c>
      <c r="F184" s="207">
        <f>F185</f>
        <v>0</v>
      </c>
      <c r="G184" s="380"/>
      <c r="H184" s="439">
        <f t="shared" si="32"/>
        <v>25</v>
      </c>
      <c r="I184" s="382">
        <f>I185+I186</f>
        <v>25</v>
      </c>
      <c r="J184" s="440"/>
      <c r="K184" s="207"/>
      <c r="L184" s="380"/>
      <c r="M184" s="451">
        <f t="shared" si="33"/>
        <v>0</v>
      </c>
      <c r="N184" s="439">
        <f>N185</f>
        <v>0</v>
      </c>
      <c r="O184" s="441"/>
      <c r="P184" s="442"/>
      <c r="Q184" s="443"/>
      <c r="R184" s="361">
        <f>M184/C184*100</f>
        <v>0</v>
      </c>
      <c r="S184" s="678"/>
    </row>
    <row r="185" spans="1:20" ht="56.25" customHeight="1" x14ac:dyDescent="0.25">
      <c r="A185" s="225"/>
      <c r="B185" s="189" t="s">
        <v>189</v>
      </c>
      <c r="C185" s="271">
        <f t="shared" si="31"/>
        <v>15</v>
      </c>
      <c r="D185" s="174">
        <v>15</v>
      </c>
      <c r="E185" s="174"/>
      <c r="F185" s="174"/>
      <c r="G185" s="236"/>
      <c r="H185" s="635">
        <f t="shared" si="32"/>
        <v>15</v>
      </c>
      <c r="I185" s="174">
        <v>15</v>
      </c>
      <c r="J185" s="636"/>
      <c r="K185" s="272"/>
      <c r="L185" s="446"/>
      <c r="M185" s="261">
        <f t="shared" si="33"/>
        <v>0</v>
      </c>
      <c r="N185" s="137">
        <v>0</v>
      </c>
      <c r="O185" s="448"/>
      <c r="P185" s="449"/>
      <c r="Q185" s="224"/>
      <c r="R185" s="450"/>
      <c r="S185" s="678"/>
    </row>
    <row r="186" spans="1:20" ht="53.25" customHeight="1" x14ac:dyDescent="0.25">
      <c r="A186" s="225"/>
      <c r="B186" s="189" t="s">
        <v>245</v>
      </c>
      <c r="C186" s="271">
        <f t="shared" si="31"/>
        <v>10</v>
      </c>
      <c r="D186" s="272">
        <v>10</v>
      </c>
      <c r="E186" s="272"/>
      <c r="F186" s="272"/>
      <c r="G186" s="275"/>
      <c r="H186" s="271">
        <f t="shared" si="32"/>
        <v>10</v>
      </c>
      <c r="I186" s="272">
        <v>10</v>
      </c>
      <c r="J186" s="445"/>
      <c r="K186" s="272"/>
      <c r="L186" s="139"/>
      <c r="M186" s="279">
        <f t="shared" si="33"/>
        <v>0</v>
      </c>
      <c r="N186" s="271">
        <v>0</v>
      </c>
      <c r="O186" s="448"/>
      <c r="P186" s="449"/>
      <c r="Q186" s="224"/>
      <c r="R186" s="450"/>
      <c r="S186" s="678"/>
    </row>
    <row r="187" spans="1:20" ht="88.5" customHeight="1" x14ac:dyDescent="0.25">
      <c r="A187" s="222"/>
      <c r="B187" s="267" t="s">
        <v>190</v>
      </c>
      <c r="C187" s="439">
        <f t="shared" si="31"/>
        <v>25</v>
      </c>
      <c r="D187" s="382">
        <f>D188</f>
        <v>25</v>
      </c>
      <c r="E187" s="207">
        <f>E188</f>
        <v>0</v>
      </c>
      <c r="F187" s="207">
        <f>F188</f>
        <v>0</v>
      </c>
      <c r="G187" s="380"/>
      <c r="H187" s="439">
        <f t="shared" si="32"/>
        <v>25</v>
      </c>
      <c r="I187" s="382">
        <f>I188</f>
        <v>25</v>
      </c>
      <c r="J187" s="440"/>
      <c r="K187" s="207"/>
      <c r="L187" s="380"/>
      <c r="M187" s="451">
        <f t="shared" si="33"/>
        <v>25</v>
      </c>
      <c r="N187" s="439">
        <f>N188</f>
        <v>25</v>
      </c>
      <c r="O187" s="441"/>
      <c r="P187" s="442"/>
      <c r="Q187" s="443"/>
      <c r="R187" s="444">
        <f>M187/C187*100</f>
        <v>100</v>
      </c>
      <c r="S187" s="678"/>
      <c r="T187" s="708"/>
    </row>
    <row r="188" spans="1:20" ht="89.25" customHeight="1" thickBot="1" x14ac:dyDescent="0.3">
      <c r="A188" s="226" t="s">
        <v>40</v>
      </c>
      <c r="B188" s="190" t="s">
        <v>191</v>
      </c>
      <c r="C188" s="144">
        <f t="shared" si="31"/>
        <v>25</v>
      </c>
      <c r="D188" s="143">
        <v>25</v>
      </c>
      <c r="E188" s="143"/>
      <c r="F188" s="262"/>
      <c r="G188" s="452"/>
      <c r="H188" s="144">
        <f>I188+J188+K188</f>
        <v>25</v>
      </c>
      <c r="I188" s="143">
        <v>25</v>
      </c>
      <c r="J188" s="453"/>
      <c r="K188" s="262"/>
      <c r="L188" s="454"/>
      <c r="M188" s="455">
        <f t="shared" si="33"/>
        <v>25</v>
      </c>
      <c r="N188" s="144">
        <v>25</v>
      </c>
      <c r="O188" s="415"/>
      <c r="P188" s="219"/>
      <c r="Q188" s="223" t="s">
        <v>246</v>
      </c>
      <c r="R188" s="260"/>
      <c r="S188" s="678"/>
      <c r="T188" s="708"/>
    </row>
    <row r="189" spans="1:20" ht="26.25" customHeight="1" thickBot="1" x14ac:dyDescent="0.3">
      <c r="A189" s="159"/>
      <c r="B189" s="191" t="s">
        <v>131</v>
      </c>
      <c r="C189" s="456">
        <f t="shared" si="31"/>
        <v>120</v>
      </c>
      <c r="D189" s="435">
        <f>D181+D184+D187</f>
        <v>120</v>
      </c>
      <c r="E189" s="436">
        <f>E186+E187+E188</f>
        <v>0</v>
      </c>
      <c r="F189" s="436">
        <f>F186+F187+F188</f>
        <v>0</v>
      </c>
      <c r="G189" s="457"/>
      <c r="H189" s="456">
        <f>I189+J189+K189</f>
        <v>120</v>
      </c>
      <c r="I189" s="435">
        <f>I187+I184+I181</f>
        <v>120</v>
      </c>
      <c r="J189" s="435">
        <f>J181+J184+J187</f>
        <v>0</v>
      </c>
      <c r="K189" s="435">
        <f>K181+K184+K187</f>
        <v>0</v>
      </c>
      <c r="L189" s="458"/>
      <c r="M189" s="434">
        <f t="shared" si="33"/>
        <v>39.5</v>
      </c>
      <c r="N189" s="435">
        <f>N187+N184+N181</f>
        <v>39.5</v>
      </c>
      <c r="O189" s="435">
        <f>O181+O184+O187</f>
        <v>0</v>
      </c>
      <c r="P189" s="435">
        <f>P181+P184+P187</f>
        <v>0</v>
      </c>
      <c r="Q189" s="459"/>
      <c r="R189" s="547">
        <f>M189/C189*100</f>
        <v>32.916666666666664</v>
      </c>
      <c r="S189" s="678">
        <v>10</v>
      </c>
    </row>
    <row r="190" spans="1:20" ht="24.75" customHeight="1" x14ac:dyDescent="0.25">
      <c r="A190" s="1949" t="s">
        <v>162</v>
      </c>
      <c r="B190" s="1950"/>
      <c r="C190" s="1950"/>
      <c r="D190" s="1950"/>
      <c r="E190" s="1950"/>
      <c r="F190" s="1950"/>
      <c r="G190" s="1950"/>
      <c r="H190" s="1950"/>
      <c r="I190" s="1950"/>
      <c r="J190" s="1950"/>
      <c r="K190" s="1950"/>
      <c r="L190" s="1950"/>
      <c r="M190" s="1950"/>
      <c r="N190" s="1950"/>
      <c r="O190" s="1950"/>
      <c r="P190" s="1950"/>
      <c r="Q190" s="1950"/>
      <c r="R190" s="1951"/>
      <c r="S190" s="692"/>
    </row>
    <row r="191" spans="1:20" ht="65.25" customHeight="1" x14ac:dyDescent="0.25">
      <c r="A191" s="274"/>
      <c r="B191" s="460" t="s">
        <v>247</v>
      </c>
      <c r="C191" s="461">
        <f t="shared" ref="C191:C200" si="34">D191+E191</f>
        <v>6912.5</v>
      </c>
      <c r="D191" s="462">
        <f>D192+D193+D194</f>
        <v>4741.6000000000004</v>
      </c>
      <c r="E191" s="20">
        <f>E192+E193+E194</f>
        <v>2170.9</v>
      </c>
      <c r="F191" s="20"/>
      <c r="G191" s="376"/>
      <c r="H191" s="461">
        <f t="shared" ref="H191:H197" si="35">I191+J191</f>
        <v>6912.5</v>
      </c>
      <c r="I191" s="462">
        <f>I192+I193+I194</f>
        <v>4741.6000000000004</v>
      </c>
      <c r="J191" s="20">
        <f>J192+J193+J194</f>
        <v>2170.9</v>
      </c>
      <c r="K191" s="20"/>
      <c r="L191" s="376"/>
      <c r="M191" s="462">
        <f>N191+O191</f>
        <v>5316.9</v>
      </c>
      <c r="N191" s="462">
        <f>N192+N193+N194</f>
        <v>3146</v>
      </c>
      <c r="O191" s="20">
        <f>O192+O193+O194</f>
        <v>2170.9</v>
      </c>
      <c r="P191" s="20"/>
      <c r="Q191" s="376"/>
      <c r="R191" s="55">
        <f>N191/D191*100</f>
        <v>66.348911759743544</v>
      </c>
      <c r="S191" s="692"/>
    </row>
    <row r="192" spans="1:20" ht="18" customHeight="1" x14ac:dyDescent="0.25">
      <c r="A192" s="463">
        <v>1</v>
      </c>
      <c r="B192" s="194" t="s">
        <v>248</v>
      </c>
      <c r="C192" s="193">
        <f t="shared" si="34"/>
        <v>3042.9</v>
      </c>
      <c r="D192" s="464">
        <v>2189.9</v>
      </c>
      <c r="E192" s="140">
        <v>853</v>
      </c>
      <c r="F192" s="465"/>
      <c r="G192" s="466"/>
      <c r="H192" s="193">
        <f t="shared" si="35"/>
        <v>3042.9</v>
      </c>
      <c r="I192" s="464">
        <v>2189.9</v>
      </c>
      <c r="J192" s="140">
        <v>853</v>
      </c>
      <c r="K192" s="465"/>
      <c r="L192" s="466"/>
      <c r="M192" s="192">
        <f t="shared" ref="M192:M197" si="36">N192+O192</f>
        <v>2997</v>
      </c>
      <c r="N192" s="464">
        <v>2144</v>
      </c>
      <c r="O192" s="140">
        <v>853</v>
      </c>
      <c r="P192" s="465"/>
      <c r="Q192" s="466"/>
      <c r="R192" s="137"/>
      <c r="S192" s="692"/>
    </row>
    <row r="193" spans="1:20" ht="18" customHeight="1" x14ac:dyDescent="0.25">
      <c r="A193" s="135">
        <v>2</v>
      </c>
      <c r="B193" s="195" t="s">
        <v>249</v>
      </c>
      <c r="C193" s="193">
        <f t="shared" si="34"/>
        <v>3869.6</v>
      </c>
      <c r="D193" s="464">
        <v>2551.6999999999998</v>
      </c>
      <c r="E193" s="140">
        <v>1317.9</v>
      </c>
      <c r="F193" s="138"/>
      <c r="G193" s="379"/>
      <c r="H193" s="193">
        <f t="shared" si="35"/>
        <v>3869.6</v>
      </c>
      <c r="I193" s="464">
        <v>2551.6999999999998</v>
      </c>
      <c r="J193" s="140">
        <v>1317.9</v>
      </c>
      <c r="K193" s="138"/>
      <c r="L193" s="379"/>
      <c r="M193" s="192">
        <f t="shared" si="36"/>
        <v>2319.9</v>
      </c>
      <c r="N193" s="464">
        <v>1002</v>
      </c>
      <c r="O193" s="140">
        <v>1317.9</v>
      </c>
      <c r="P193" s="138"/>
      <c r="Q193" s="379"/>
      <c r="R193" s="137"/>
      <c r="S193" s="692"/>
    </row>
    <row r="194" spans="1:20" ht="28.5" customHeight="1" x14ac:dyDescent="0.25">
      <c r="A194" s="135">
        <v>3</v>
      </c>
      <c r="B194" s="196" t="s">
        <v>250</v>
      </c>
      <c r="C194" s="193">
        <f t="shared" si="34"/>
        <v>0</v>
      </c>
      <c r="D194" s="464">
        <v>0</v>
      </c>
      <c r="E194" s="140">
        <v>0</v>
      </c>
      <c r="F194" s="138"/>
      <c r="G194" s="379"/>
      <c r="H194" s="193">
        <f t="shared" si="35"/>
        <v>0</v>
      </c>
      <c r="I194" s="464">
        <v>0</v>
      </c>
      <c r="J194" s="140">
        <v>0</v>
      </c>
      <c r="K194" s="138"/>
      <c r="L194" s="379"/>
      <c r="M194" s="192">
        <f t="shared" si="36"/>
        <v>0</v>
      </c>
      <c r="N194" s="464">
        <v>0</v>
      </c>
      <c r="O194" s="140">
        <v>0</v>
      </c>
      <c r="P194" s="138"/>
      <c r="Q194" s="379"/>
      <c r="R194" s="137"/>
      <c r="S194" s="692"/>
    </row>
    <row r="195" spans="1:20" ht="46.5" customHeight="1" x14ac:dyDescent="0.25">
      <c r="A195" s="467"/>
      <c r="B195" s="468" t="s">
        <v>251</v>
      </c>
      <c r="C195" s="469">
        <f t="shared" si="34"/>
        <v>523.79999999999995</v>
      </c>
      <c r="D195" s="462">
        <f>D196+D197+D199+D200+D198</f>
        <v>523.79999999999995</v>
      </c>
      <c r="E195" s="470">
        <f>E196+E197+E199+E200</f>
        <v>0</v>
      </c>
      <c r="F195" s="207"/>
      <c r="G195" s="381"/>
      <c r="H195" s="469">
        <f t="shared" si="35"/>
        <v>523.79999999999995</v>
      </c>
      <c r="I195" s="462">
        <f>I196+I197+I199+I200+I198</f>
        <v>523.79999999999995</v>
      </c>
      <c r="J195" s="470">
        <f>J196+J197+J199+J200</f>
        <v>0</v>
      </c>
      <c r="K195" s="207"/>
      <c r="L195" s="381"/>
      <c r="M195" s="469">
        <f t="shared" si="36"/>
        <v>261.39999999999998</v>
      </c>
      <c r="N195" s="462">
        <f>N196+N197+N199+N200+N198</f>
        <v>261.39999999999998</v>
      </c>
      <c r="O195" s="470">
        <f>O196+O197+O199+O200</f>
        <v>0</v>
      </c>
      <c r="P195" s="207"/>
      <c r="Q195" s="381"/>
      <c r="R195" s="471">
        <f>N195/D195*100</f>
        <v>49.904543718976704</v>
      </c>
      <c r="S195" s="692"/>
    </row>
    <row r="196" spans="1:20" ht="21.75" customHeight="1" x14ac:dyDescent="0.25">
      <c r="A196" s="463"/>
      <c r="B196" s="195" t="s">
        <v>214</v>
      </c>
      <c r="C196" s="193">
        <f t="shared" si="34"/>
        <v>87.7</v>
      </c>
      <c r="D196" s="464">
        <v>87.7</v>
      </c>
      <c r="E196" s="473">
        <v>0</v>
      </c>
      <c r="F196" s="138"/>
      <c r="G196" s="379"/>
      <c r="H196" s="193">
        <f t="shared" si="35"/>
        <v>87.7</v>
      </c>
      <c r="I196" s="464">
        <v>87.7</v>
      </c>
      <c r="J196" s="473">
        <v>0</v>
      </c>
      <c r="K196" s="138"/>
      <c r="L196" s="379"/>
      <c r="M196" s="192">
        <f t="shared" si="36"/>
        <v>87.7</v>
      </c>
      <c r="N196" s="472">
        <v>87.7</v>
      </c>
      <c r="O196" s="473">
        <v>0</v>
      </c>
      <c r="P196" s="138"/>
      <c r="Q196" s="379"/>
      <c r="R196" s="137"/>
      <c r="S196" s="692"/>
    </row>
    <row r="197" spans="1:20" ht="25.5" customHeight="1" x14ac:dyDescent="0.25">
      <c r="A197" s="135"/>
      <c r="B197" s="196" t="s">
        <v>255</v>
      </c>
      <c r="C197" s="193">
        <f t="shared" si="34"/>
        <v>350.9</v>
      </c>
      <c r="D197" s="488">
        <v>350.9</v>
      </c>
      <c r="E197" s="474">
        <v>0</v>
      </c>
      <c r="F197" s="138"/>
      <c r="G197" s="379"/>
      <c r="H197" s="193">
        <f t="shared" si="35"/>
        <v>350.9</v>
      </c>
      <c r="I197" s="488">
        <v>350.9</v>
      </c>
      <c r="J197" s="474">
        <v>0</v>
      </c>
      <c r="K197" s="138"/>
      <c r="L197" s="379"/>
      <c r="M197" s="192">
        <f t="shared" si="36"/>
        <v>107.5</v>
      </c>
      <c r="N197" s="488">
        <v>107.5</v>
      </c>
      <c r="O197" s="474">
        <v>0</v>
      </c>
      <c r="P197" s="138"/>
      <c r="Q197" s="379"/>
      <c r="R197" s="137"/>
      <c r="S197" s="692"/>
    </row>
    <row r="198" spans="1:20" ht="25.5" customHeight="1" x14ac:dyDescent="0.25">
      <c r="A198" s="135"/>
      <c r="B198" s="196" t="s">
        <v>308</v>
      </c>
      <c r="C198" s="193">
        <f>D198+E198</f>
        <v>0</v>
      </c>
      <c r="D198" s="488"/>
      <c r="E198" s="474">
        <v>0</v>
      </c>
      <c r="F198" s="138"/>
      <c r="G198" s="379"/>
      <c r="H198" s="193">
        <f>I198+J198</f>
        <v>0</v>
      </c>
      <c r="I198" s="488"/>
      <c r="J198" s="474">
        <v>0</v>
      </c>
      <c r="K198" s="138"/>
      <c r="L198" s="379"/>
      <c r="M198" s="192">
        <f>N198+O198</f>
        <v>0</v>
      </c>
      <c r="N198" s="488">
        <v>0</v>
      </c>
      <c r="O198" s="474">
        <v>0</v>
      </c>
      <c r="P198" s="138"/>
      <c r="Q198" s="379"/>
      <c r="R198" s="137"/>
      <c r="S198" s="692"/>
    </row>
    <row r="199" spans="1:20" ht="23.25" customHeight="1" x14ac:dyDescent="0.25">
      <c r="A199" s="135"/>
      <c r="B199" s="196" t="s">
        <v>252</v>
      </c>
      <c r="C199" s="193">
        <f t="shared" si="34"/>
        <v>15.2</v>
      </c>
      <c r="D199" s="464">
        <v>15.2</v>
      </c>
      <c r="E199" s="140">
        <v>0</v>
      </c>
      <c r="F199" s="138"/>
      <c r="G199" s="379"/>
      <c r="H199" s="193">
        <f>I199+J199</f>
        <v>15.2</v>
      </c>
      <c r="I199" s="464">
        <v>15.2</v>
      </c>
      <c r="J199" s="140">
        <v>0</v>
      </c>
      <c r="K199" s="138"/>
      <c r="L199" s="379"/>
      <c r="M199" s="192">
        <f>N199+O199</f>
        <v>15.1</v>
      </c>
      <c r="N199" s="464">
        <v>15.1</v>
      </c>
      <c r="O199" s="140">
        <v>0</v>
      </c>
      <c r="P199" s="138"/>
      <c r="Q199" s="379"/>
      <c r="R199" s="137"/>
      <c r="S199" s="692"/>
    </row>
    <row r="200" spans="1:20" ht="21" customHeight="1" thickBot="1" x14ac:dyDescent="0.3">
      <c r="A200" s="135"/>
      <c r="B200" s="196" t="s">
        <v>249</v>
      </c>
      <c r="C200" s="193">
        <f t="shared" si="34"/>
        <v>70</v>
      </c>
      <c r="D200" s="464">
        <v>70</v>
      </c>
      <c r="E200" s="473">
        <v>0</v>
      </c>
      <c r="F200" s="138"/>
      <c r="G200" s="379"/>
      <c r="H200" s="193">
        <f>I200+J200</f>
        <v>70</v>
      </c>
      <c r="I200" s="464">
        <v>70</v>
      </c>
      <c r="J200" s="473">
        <v>0</v>
      </c>
      <c r="K200" s="138"/>
      <c r="L200" s="379"/>
      <c r="M200" s="192">
        <f>N200+O200</f>
        <v>51.1</v>
      </c>
      <c r="N200" s="472">
        <v>51.1</v>
      </c>
      <c r="O200" s="473">
        <v>0</v>
      </c>
      <c r="P200" s="138"/>
      <c r="Q200" s="379"/>
      <c r="R200" s="137"/>
      <c r="S200" s="692">
        <v>11</v>
      </c>
    </row>
    <row r="201" spans="1:20" ht="26.25" customHeight="1" thickBot="1" x14ac:dyDescent="0.3">
      <c r="A201" s="159"/>
      <c r="B201" s="191" t="s">
        <v>131</v>
      </c>
      <c r="C201" s="475">
        <f>D201+E201</f>
        <v>7436.3000000000011</v>
      </c>
      <c r="D201" s="476">
        <f>D191+D195</f>
        <v>5265.4000000000005</v>
      </c>
      <c r="E201" s="265">
        <f>E191+E195</f>
        <v>2170.9</v>
      </c>
      <c r="F201" s="477">
        <f>F184+F189+F194</f>
        <v>0</v>
      </c>
      <c r="G201" s="266"/>
      <c r="H201" s="475">
        <f>I201+J201</f>
        <v>7436.3000000000011</v>
      </c>
      <c r="I201" s="476">
        <f>I191+I195</f>
        <v>5265.4000000000005</v>
      </c>
      <c r="J201" s="265">
        <f>J191+J195</f>
        <v>2170.9</v>
      </c>
      <c r="K201" s="477">
        <f>K184+K189+K194</f>
        <v>0</v>
      </c>
      <c r="L201" s="266"/>
      <c r="M201" s="475">
        <f>N201+O201</f>
        <v>5578.3</v>
      </c>
      <c r="N201" s="476">
        <f>N191+N195</f>
        <v>3407.4</v>
      </c>
      <c r="O201" s="265">
        <f>O191+O195</f>
        <v>2170.9</v>
      </c>
      <c r="P201" s="477">
        <f>P184+P189+P194</f>
        <v>0</v>
      </c>
      <c r="Q201" s="266"/>
      <c r="R201" s="390">
        <f>N201/D201*100</f>
        <v>64.713032248262238</v>
      </c>
      <c r="S201" s="693">
        <f>M201/C201*100</f>
        <v>75.014456113927622</v>
      </c>
      <c r="T201" t="s">
        <v>253</v>
      </c>
    </row>
    <row r="202" spans="1:20" ht="26.25" customHeight="1" x14ac:dyDescent="0.25">
      <c r="A202" s="1949" t="s">
        <v>270</v>
      </c>
      <c r="B202" s="1950"/>
      <c r="C202" s="1950"/>
      <c r="D202" s="1950"/>
      <c r="E202" s="1950"/>
      <c r="F202" s="1950"/>
      <c r="G202" s="1950"/>
      <c r="H202" s="1950"/>
      <c r="I202" s="1950"/>
      <c r="J202" s="1950"/>
      <c r="K202" s="1950"/>
      <c r="L202" s="1950"/>
      <c r="M202" s="1950"/>
      <c r="N202" s="1950"/>
      <c r="O202" s="1950"/>
      <c r="P202" s="1950"/>
      <c r="Q202" s="1950"/>
      <c r="R202" s="1951"/>
      <c r="S202" s="678"/>
    </row>
    <row r="203" spans="1:20" ht="23.25" customHeight="1" x14ac:dyDescent="0.25">
      <c r="A203" s="84"/>
      <c r="B203" s="548" t="s">
        <v>271</v>
      </c>
      <c r="C203" s="557">
        <f>D203+E203+F203</f>
        <v>400</v>
      </c>
      <c r="D203" s="276">
        <v>400</v>
      </c>
      <c r="E203" s="138"/>
      <c r="F203" s="138"/>
      <c r="G203" s="138"/>
      <c r="H203" s="557">
        <f>I203+J203+K203</f>
        <v>400</v>
      </c>
      <c r="I203" s="276">
        <v>400</v>
      </c>
      <c r="J203" s="138"/>
      <c r="K203" s="138"/>
      <c r="L203" s="138"/>
      <c r="M203" s="488">
        <f>N203</f>
        <v>400</v>
      </c>
      <c r="N203" s="138">
        <v>400</v>
      </c>
      <c r="O203" s="39"/>
      <c r="P203" s="39"/>
      <c r="Q203" s="39"/>
      <c r="R203" s="558"/>
      <c r="S203" s="678"/>
    </row>
    <row r="204" spans="1:20" ht="42" customHeight="1" x14ac:dyDescent="0.25">
      <c r="A204" s="141"/>
      <c r="B204" s="549" t="s">
        <v>272</v>
      </c>
      <c r="C204" s="557">
        <f>D204</f>
        <v>5</v>
      </c>
      <c r="D204" s="276">
        <v>5</v>
      </c>
      <c r="E204" s="138"/>
      <c r="F204" s="138"/>
      <c r="G204" s="138"/>
      <c r="H204" s="557">
        <f>I204</f>
        <v>5</v>
      </c>
      <c r="I204" s="276">
        <v>5</v>
      </c>
      <c r="J204" s="138"/>
      <c r="K204" s="138"/>
      <c r="L204" s="138"/>
      <c r="M204" s="488">
        <f>N204</f>
        <v>5</v>
      </c>
      <c r="N204" s="138">
        <v>5</v>
      </c>
      <c r="O204" s="39"/>
      <c r="P204" s="39"/>
      <c r="Q204" s="39"/>
      <c r="R204" s="558"/>
      <c r="S204" s="678"/>
    </row>
    <row r="205" spans="1:20" ht="43.5" customHeight="1" thickBot="1" x14ac:dyDescent="0.3">
      <c r="A205" s="141"/>
      <c r="B205" s="550" t="s">
        <v>273</v>
      </c>
      <c r="C205" s="557">
        <f>D205</f>
        <v>140</v>
      </c>
      <c r="D205" s="276">
        <v>140</v>
      </c>
      <c r="E205" s="138"/>
      <c r="F205" s="138"/>
      <c r="G205" s="138"/>
      <c r="H205" s="557">
        <f>I205</f>
        <v>140</v>
      </c>
      <c r="I205" s="276">
        <v>140</v>
      </c>
      <c r="J205" s="138"/>
      <c r="K205" s="138"/>
      <c r="L205" s="138"/>
      <c r="M205" s="557">
        <f>N205</f>
        <v>140</v>
      </c>
      <c r="N205" s="39">
        <v>140</v>
      </c>
      <c r="O205" s="39"/>
      <c r="P205" s="39"/>
      <c r="Q205" s="39"/>
      <c r="R205" s="558"/>
      <c r="S205" s="678"/>
    </row>
    <row r="206" spans="1:20" ht="16.5" thickBot="1" x14ac:dyDescent="0.3">
      <c r="A206" s="142"/>
      <c r="B206" s="216" t="s">
        <v>102</v>
      </c>
      <c r="C206" s="551">
        <f>D206</f>
        <v>545</v>
      </c>
      <c r="D206" s="551">
        <f>D203+D204+D205</f>
        <v>545</v>
      </c>
      <c r="E206" s="551">
        <f t="shared" ref="E206:P206" si="37">E203</f>
        <v>0</v>
      </c>
      <c r="F206" s="552">
        <f t="shared" si="37"/>
        <v>0</v>
      </c>
      <c r="G206" s="553"/>
      <c r="H206" s="551">
        <f>I206</f>
        <v>545</v>
      </c>
      <c r="I206" s="551">
        <f>I203+I204+I205</f>
        <v>545</v>
      </c>
      <c r="J206" s="554">
        <f t="shared" si="37"/>
        <v>0</v>
      </c>
      <c r="K206" s="555">
        <f t="shared" si="37"/>
        <v>0</v>
      </c>
      <c r="L206" s="556"/>
      <c r="M206" s="657">
        <f>N206</f>
        <v>545</v>
      </c>
      <c r="N206" s="657">
        <f>N203+N204+N205</f>
        <v>545</v>
      </c>
      <c r="O206" s="554">
        <f t="shared" si="37"/>
        <v>0</v>
      </c>
      <c r="P206" s="556">
        <f t="shared" si="37"/>
        <v>0</v>
      </c>
      <c r="Q206" s="480"/>
      <c r="R206" s="390">
        <f>M206/C206*100</f>
        <v>100</v>
      </c>
      <c r="S206" s="678">
        <v>12</v>
      </c>
    </row>
    <row r="207" spans="1:20" ht="26.25" customHeight="1" x14ac:dyDescent="0.3">
      <c r="A207" s="1969" t="s">
        <v>215</v>
      </c>
      <c r="B207" s="1970"/>
      <c r="C207" s="1970"/>
      <c r="D207" s="1970"/>
      <c r="E207" s="1970"/>
      <c r="F207" s="1970"/>
      <c r="G207" s="1970"/>
      <c r="H207" s="1970"/>
      <c r="I207" s="1970"/>
      <c r="J207" s="1970"/>
      <c r="K207" s="1970"/>
      <c r="L207" s="1970"/>
      <c r="M207" s="1970"/>
      <c r="N207" s="1970"/>
      <c r="O207" s="1970"/>
      <c r="P207" s="1970"/>
      <c r="Q207" s="1970"/>
      <c r="R207" s="1971"/>
      <c r="S207" s="678"/>
    </row>
    <row r="208" spans="1:20" x14ac:dyDescent="0.25">
      <c r="A208" s="280"/>
      <c r="B208" s="282" t="s">
        <v>212</v>
      </c>
      <c r="C208" s="283">
        <f>D208+E208+F208+G208</f>
        <v>27935.7</v>
      </c>
      <c r="D208" s="281">
        <f>D209+D210+D211+D212+D213+D214+D215+D216+D217+D218</f>
        <v>3200.7</v>
      </c>
      <c r="E208" s="281">
        <f>E209+E210+E211+E212+E213+E214+E215+E216+E217+E218</f>
        <v>24735</v>
      </c>
      <c r="F208" s="282">
        <f>F209+F210+F211+F212+F213+F214+F215+F216+F217+F218</f>
        <v>0</v>
      </c>
      <c r="G208" s="282">
        <f>G209+G210+G211+G212+G213+G214+G215+G216+G217+G218</f>
        <v>0</v>
      </c>
      <c r="H208" s="281">
        <f>I208+J208+K208+L208</f>
        <v>27935.7</v>
      </c>
      <c r="I208" s="281">
        <f>I209+I210+I211+I212+I213+I214+I215+I216+I217+I218</f>
        <v>3200.7</v>
      </c>
      <c r="J208" s="281">
        <f>J209+J210+J211+J212+J213+J214+J215+J216+J217+J218</f>
        <v>24735</v>
      </c>
      <c r="K208" s="282">
        <f>K209+K210+K211+K212+K213+K214+K215+K216+K217+K218</f>
        <v>0</v>
      </c>
      <c r="L208" s="282">
        <f>L209+L210+L211+L212+L213+L214+L215+L216+L217+L218</f>
        <v>0</v>
      </c>
      <c r="M208" s="281">
        <f>N208+O208+P208+Q208</f>
        <v>27839.200000000001</v>
      </c>
      <c r="N208" s="281">
        <f>N209+N210+N211+N212+N213+N214+N215+N216+N217+N218</f>
        <v>3191.2</v>
      </c>
      <c r="O208" s="281">
        <f>O209+O210+O211+O212+O213+O214+O215+O216+O217+O218</f>
        <v>24648</v>
      </c>
      <c r="P208" s="282">
        <f>P209+P210+P211+P212+P213+P214+P215+P216+P217+P218</f>
        <v>0</v>
      </c>
      <c r="Q208" s="282">
        <f>Q209+Q210+Q211+Q212+Q213+Q214+Q215+Q216+Q217+Q218</f>
        <v>0</v>
      </c>
      <c r="R208" s="283"/>
      <c r="S208" s="678"/>
    </row>
    <row r="209" spans="1:20" ht="16.5" customHeight="1" x14ac:dyDescent="0.25">
      <c r="A209" s="284">
        <v>1</v>
      </c>
      <c r="B209" s="505" t="s">
        <v>216</v>
      </c>
      <c r="C209" s="504">
        <f>D209+E209+F209</f>
        <v>78.5</v>
      </c>
      <c r="D209" s="285">
        <v>78.5</v>
      </c>
      <c r="E209" s="285"/>
      <c r="F209" s="286"/>
      <c r="G209" s="287"/>
      <c r="H209" s="504">
        <f>I209+J209+K209</f>
        <v>78.5</v>
      </c>
      <c r="I209" s="285">
        <v>78.5</v>
      </c>
      <c r="J209" s="285"/>
      <c r="K209" s="286"/>
      <c r="L209" s="287"/>
      <c r="M209" s="504">
        <f>N209+O209+P209</f>
        <v>78.5</v>
      </c>
      <c r="N209" s="622">
        <v>78.5</v>
      </c>
      <c r="O209" s="285"/>
      <c r="P209" s="286"/>
      <c r="Q209" s="287"/>
      <c r="R209" s="288"/>
      <c r="S209" s="678"/>
      <c r="T209">
        <f>N209+N220</f>
        <v>2375.3000000000002</v>
      </c>
    </row>
    <row r="210" spans="1:20" ht="18" customHeight="1" x14ac:dyDescent="0.25">
      <c r="A210" s="284">
        <v>2</v>
      </c>
      <c r="B210" s="505" t="s">
        <v>217</v>
      </c>
      <c r="C210" s="504">
        <f t="shared" ref="C210:C218" si="38">D210+E210+F210+G210</f>
        <v>3604</v>
      </c>
      <c r="D210" s="285">
        <v>83</v>
      </c>
      <c r="E210" s="285">
        <v>3521</v>
      </c>
      <c r="F210" s="285"/>
      <c r="G210" s="287"/>
      <c r="H210" s="284">
        <f t="shared" ref="H210:H218" si="39">I210+J210+K210+L210</f>
        <v>3604</v>
      </c>
      <c r="I210" s="285">
        <v>83</v>
      </c>
      <c r="J210" s="285">
        <v>3521</v>
      </c>
      <c r="K210" s="285"/>
      <c r="L210" s="287"/>
      <c r="M210" s="284">
        <f t="shared" ref="M210:M218" si="40">N210+O210+P210+Q210</f>
        <v>4222</v>
      </c>
      <c r="N210" s="622">
        <f>42.5+40.5</f>
        <v>83</v>
      </c>
      <c r="O210" s="285">
        <v>4139</v>
      </c>
      <c r="P210" s="285"/>
      <c r="Q210" s="287"/>
      <c r="R210" s="288"/>
      <c r="S210" s="678"/>
      <c r="T210">
        <v>83</v>
      </c>
    </row>
    <row r="211" spans="1:20" ht="18.75" customHeight="1" x14ac:dyDescent="0.25">
      <c r="A211" s="284">
        <v>3</v>
      </c>
      <c r="B211" s="505" t="s">
        <v>218</v>
      </c>
      <c r="C211" s="504">
        <f t="shared" si="38"/>
        <v>11257.5</v>
      </c>
      <c r="D211" s="285">
        <v>524.5</v>
      </c>
      <c r="E211" s="285">
        <v>10733</v>
      </c>
      <c r="F211" s="285"/>
      <c r="G211" s="287"/>
      <c r="H211" s="284">
        <f t="shared" si="39"/>
        <v>11257.5</v>
      </c>
      <c r="I211" s="285">
        <v>524.5</v>
      </c>
      <c r="J211" s="285">
        <v>10733</v>
      </c>
      <c r="K211" s="285"/>
      <c r="L211" s="287"/>
      <c r="M211" s="284">
        <f t="shared" si="40"/>
        <v>11759</v>
      </c>
      <c r="N211" s="622">
        <v>1026</v>
      </c>
      <c r="O211" s="285">
        <v>10733</v>
      </c>
      <c r="P211" s="285"/>
      <c r="Q211" s="287"/>
      <c r="R211" s="288"/>
      <c r="S211" s="678"/>
      <c r="T211">
        <f>1026+N222</f>
        <v>1093.7</v>
      </c>
    </row>
    <row r="212" spans="1:20" ht="22.5" customHeight="1" x14ac:dyDescent="0.25">
      <c r="A212" s="284">
        <v>4</v>
      </c>
      <c r="B212" s="505" t="s">
        <v>219</v>
      </c>
      <c r="C212" s="504">
        <f t="shared" si="38"/>
        <v>0</v>
      </c>
      <c r="D212" s="285"/>
      <c r="E212" s="285"/>
      <c r="F212" s="285"/>
      <c r="G212" s="287"/>
      <c r="H212" s="284">
        <f t="shared" si="39"/>
        <v>0</v>
      </c>
      <c r="I212" s="285"/>
      <c r="J212" s="285"/>
      <c r="K212" s="285"/>
      <c r="L212" s="287"/>
      <c r="M212" s="284">
        <f t="shared" si="40"/>
        <v>0</v>
      </c>
      <c r="N212" s="622">
        <v>0</v>
      </c>
      <c r="O212" s="285"/>
      <c r="P212" s="285"/>
      <c r="Q212" s="287"/>
      <c r="R212" s="288"/>
      <c r="S212" s="678"/>
    </row>
    <row r="213" spans="1:20" ht="18.75" customHeight="1" x14ac:dyDescent="0.25">
      <c r="A213" s="284">
        <v>5</v>
      </c>
      <c r="B213" s="505" t="s">
        <v>220</v>
      </c>
      <c r="C213" s="504">
        <f t="shared" si="38"/>
        <v>0</v>
      </c>
      <c r="D213" s="285"/>
      <c r="E213" s="285"/>
      <c r="F213" s="285"/>
      <c r="G213" s="287"/>
      <c r="H213" s="284">
        <f t="shared" si="39"/>
        <v>0</v>
      </c>
      <c r="I213" s="285"/>
      <c r="J213" s="285"/>
      <c r="K213" s="285"/>
      <c r="L213" s="287"/>
      <c r="M213" s="284">
        <f t="shared" si="40"/>
        <v>0</v>
      </c>
      <c r="N213" s="622">
        <v>0</v>
      </c>
      <c r="O213" s="285"/>
      <c r="P213" s="285"/>
      <c r="Q213" s="287"/>
      <c r="R213" s="288"/>
      <c r="S213" s="678"/>
    </row>
    <row r="214" spans="1:20" ht="35.25" customHeight="1" x14ac:dyDescent="0.25">
      <c r="A214" s="284">
        <v>6</v>
      </c>
      <c r="B214" s="506" t="s">
        <v>221</v>
      </c>
      <c r="C214" s="504">
        <f t="shared" si="38"/>
        <v>0</v>
      </c>
      <c r="D214" s="285"/>
      <c r="E214" s="285"/>
      <c r="F214" s="285"/>
      <c r="G214" s="287"/>
      <c r="H214" s="284">
        <f t="shared" si="39"/>
        <v>0</v>
      </c>
      <c r="I214" s="285"/>
      <c r="J214" s="285"/>
      <c r="K214" s="285"/>
      <c r="L214" s="287"/>
      <c r="M214" s="284">
        <f t="shared" si="40"/>
        <v>0</v>
      </c>
      <c r="N214" s="622">
        <v>0</v>
      </c>
      <c r="O214" s="285"/>
      <c r="P214" s="285"/>
      <c r="Q214" s="287"/>
      <c r="R214" s="288"/>
      <c r="S214" s="678"/>
    </row>
    <row r="215" spans="1:20" ht="30" customHeight="1" x14ac:dyDescent="0.25">
      <c r="A215" s="284">
        <v>7</v>
      </c>
      <c r="B215" s="506" t="s">
        <v>222</v>
      </c>
      <c r="C215" s="504">
        <f t="shared" si="38"/>
        <v>11363.7</v>
      </c>
      <c r="D215" s="285">
        <v>970.7</v>
      </c>
      <c r="E215" s="285">
        <v>10393</v>
      </c>
      <c r="F215" s="285"/>
      <c r="G215" s="287"/>
      <c r="H215" s="284">
        <f t="shared" si="39"/>
        <v>11363.7</v>
      </c>
      <c r="I215" s="285">
        <v>970.7</v>
      </c>
      <c r="J215" s="285">
        <v>10393</v>
      </c>
      <c r="K215" s="285"/>
      <c r="L215" s="287"/>
      <c r="M215" s="284">
        <f t="shared" si="40"/>
        <v>10235.700000000001</v>
      </c>
      <c r="N215" s="622">
        <v>459.7</v>
      </c>
      <c r="O215" s="285">
        <v>9776</v>
      </c>
      <c r="P215" s="285"/>
      <c r="Q215" s="287"/>
      <c r="R215" s="288"/>
      <c r="S215" s="678"/>
      <c r="T215">
        <f>N215+N226</f>
        <v>941.7</v>
      </c>
    </row>
    <row r="216" spans="1:20" ht="30.75" customHeight="1" x14ac:dyDescent="0.25">
      <c r="A216" s="284">
        <v>8</v>
      </c>
      <c r="B216" s="506" t="s">
        <v>223</v>
      </c>
      <c r="C216" s="504">
        <f t="shared" si="38"/>
        <v>0</v>
      </c>
      <c r="D216" s="285"/>
      <c r="E216" s="285"/>
      <c r="F216" s="285"/>
      <c r="G216" s="287"/>
      <c r="H216" s="284">
        <f t="shared" si="39"/>
        <v>0</v>
      </c>
      <c r="I216" s="285"/>
      <c r="J216" s="285"/>
      <c r="K216" s="285"/>
      <c r="L216" s="287"/>
      <c r="M216" s="284">
        <f t="shared" si="40"/>
        <v>0</v>
      </c>
      <c r="N216" s="622">
        <v>0</v>
      </c>
      <c r="O216" s="285"/>
      <c r="P216" s="285"/>
      <c r="Q216" s="287"/>
      <c r="R216" s="288"/>
      <c r="S216" s="678"/>
    </row>
    <row r="217" spans="1:20" ht="30" customHeight="1" x14ac:dyDescent="0.25">
      <c r="A217" s="284">
        <v>9</v>
      </c>
      <c r="B217" s="506" t="s">
        <v>224</v>
      </c>
      <c r="C217" s="504">
        <f t="shared" si="38"/>
        <v>1632</v>
      </c>
      <c r="D217" s="285">
        <v>1544</v>
      </c>
      <c r="E217" s="285">
        <v>88</v>
      </c>
      <c r="F217" s="285"/>
      <c r="G217" s="287"/>
      <c r="H217" s="284">
        <f t="shared" si="39"/>
        <v>1632</v>
      </c>
      <c r="I217" s="285">
        <v>1544</v>
      </c>
      <c r="J217" s="285">
        <v>88</v>
      </c>
      <c r="K217" s="285"/>
      <c r="L217" s="287"/>
      <c r="M217" s="284">
        <f t="shared" si="40"/>
        <v>1544</v>
      </c>
      <c r="N217" s="622">
        <v>1544</v>
      </c>
      <c r="O217" s="285"/>
      <c r="P217" s="285"/>
      <c r="Q217" s="287"/>
      <c r="R217" s="288"/>
      <c r="S217" s="678"/>
      <c r="T217">
        <f>N217</f>
        <v>1544</v>
      </c>
    </row>
    <row r="218" spans="1:20" ht="27" customHeight="1" x14ac:dyDescent="0.25">
      <c r="A218" s="284">
        <v>10</v>
      </c>
      <c r="B218" s="506" t="s">
        <v>225</v>
      </c>
      <c r="C218" s="504">
        <f t="shared" si="38"/>
        <v>0</v>
      </c>
      <c r="D218" s="285"/>
      <c r="E218" s="285"/>
      <c r="F218" s="285"/>
      <c r="G218" s="287"/>
      <c r="H218" s="284">
        <f t="shared" si="39"/>
        <v>0</v>
      </c>
      <c r="I218" s="285"/>
      <c r="J218" s="285"/>
      <c r="K218" s="285"/>
      <c r="L218" s="287"/>
      <c r="M218" s="284">
        <f t="shared" si="40"/>
        <v>0</v>
      </c>
      <c r="N218" s="285">
        <v>0</v>
      </c>
      <c r="O218" s="285"/>
      <c r="P218" s="285"/>
      <c r="Q218" s="287"/>
      <c r="R218" s="288"/>
      <c r="S218" s="678"/>
    </row>
    <row r="219" spans="1:20" ht="24" customHeight="1" x14ac:dyDescent="0.25">
      <c r="A219" s="285"/>
      <c r="B219" s="507" t="s">
        <v>213</v>
      </c>
      <c r="C219" s="291">
        <f>D219+E219+F219+G219</f>
        <v>25681.3</v>
      </c>
      <c r="D219" s="289">
        <f>D220+D221+D222+D223+D224+D225+D226+D227+D228</f>
        <v>3511.3</v>
      </c>
      <c r="E219" s="289">
        <f>E220+E221+E222+E223+E224+E225+E226+E227+E228</f>
        <v>22170</v>
      </c>
      <c r="F219" s="289">
        <f>F220+F221+F222+F223+F224+F225+F226+F227+F228</f>
        <v>0</v>
      </c>
      <c r="G219" s="290">
        <f>G220+G221+G222+G223+G224+G225+G226+G227+G228</f>
        <v>0</v>
      </c>
      <c r="H219" s="289">
        <f>I219+J219+K219+L219</f>
        <v>25681.3</v>
      </c>
      <c r="I219" s="289">
        <f>I220+I221+I222+I223+I224+I225+I226+I227+I228</f>
        <v>3511.3</v>
      </c>
      <c r="J219" s="289">
        <f>J220+J221+J222+J223+J224+J225+J226+J227+J228</f>
        <v>22170</v>
      </c>
      <c r="K219" s="289">
        <f>K220+K221+K222+K223+K224+K225+K226+K227+K228</f>
        <v>0</v>
      </c>
      <c r="L219" s="290">
        <f>L220+L221+L222+L223+L224+L225+L226+L227+L228</f>
        <v>0</v>
      </c>
      <c r="M219" s="289">
        <f>N219+O219+P219+Q219</f>
        <v>34024.9</v>
      </c>
      <c r="N219" s="289">
        <f>N220+N221+N222+N223+N224+N225+N226+N227+N228</f>
        <v>2976.9</v>
      </c>
      <c r="O219" s="289">
        <f>O220+O221+O222+O223+O224+O225+O226+O227+O228</f>
        <v>31048</v>
      </c>
      <c r="P219" s="289">
        <f>P220+P221+P222+P223+P224+P225+P226+P227+P228</f>
        <v>0</v>
      </c>
      <c r="Q219" s="290">
        <f>Q220+Q221+Q222+Q223+Q224+Q225+Q226+Q227+Q228</f>
        <v>0</v>
      </c>
      <c r="R219" s="291"/>
      <c r="S219" s="678"/>
    </row>
    <row r="220" spans="1:20" ht="18" customHeight="1" x14ac:dyDescent="0.25">
      <c r="A220" s="284">
        <v>1</v>
      </c>
      <c r="B220" s="505" t="s">
        <v>216</v>
      </c>
      <c r="C220" s="504">
        <f>D220+G220</f>
        <v>2329</v>
      </c>
      <c r="D220" s="285">
        <v>2329</v>
      </c>
      <c r="E220" s="285"/>
      <c r="F220" s="285"/>
      <c r="G220" s="287"/>
      <c r="H220" s="284">
        <f>I220+L220</f>
        <v>2329</v>
      </c>
      <c r="I220" s="285">
        <v>2329</v>
      </c>
      <c r="J220" s="285"/>
      <c r="K220" s="285"/>
      <c r="L220" s="287"/>
      <c r="M220" s="284">
        <f>N220+Q220</f>
        <v>2296.8000000000002</v>
      </c>
      <c r="N220" s="285">
        <v>2296.8000000000002</v>
      </c>
      <c r="O220" s="285"/>
      <c r="P220" s="285"/>
      <c r="Q220" s="287"/>
      <c r="R220" s="288"/>
      <c r="S220" s="678"/>
    </row>
    <row r="221" spans="1:20" ht="21" customHeight="1" x14ac:dyDescent="0.25">
      <c r="A221" s="284">
        <v>2</v>
      </c>
      <c r="B221" s="505" t="s">
        <v>217</v>
      </c>
      <c r="C221" s="504">
        <f>D221+E221+F221</f>
        <v>0</v>
      </c>
      <c r="D221" s="285"/>
      <c r="E221" s="285"/>
      <c r="F221" s="285"/>
      <c r="G221" s="287"/>
      <c r="H221" s="284">
        <f>I221+J221+K221</f>
        <v>0</v>
      </c>
      <c r="I221" s="285"/>
      <c r="J221" s="285"/>
      <c r="K221" s="285"/>
      <c r="L221" s="287"/>
      <c r="M221" s="284">
        <f>N221+O221+P221</f>
        <v>0</v>
      </c>
      <c r="N221" s="285">
        <v>0</v>
      </c>
      <c r="O221" s="285"/>
      <c r="P221" s="285"/>
      <c r="Q221" s="287"/>
      <c r="R221" s="288"/>
      <c r="S221" s="678"/>
    </row>
    <row r="222" spans="1:20" ht="18.75" customHeight="1" x14ac:dyDescent="0.25">
      <c r="A222" s="284">
        <v>3</v>
      </c>
      <c r="B222" s="505" t="s">
        <v>218</v>
      </c>
      <c r="C222" s="504">
        <f>D222+E222+G222+F222</f>
        <v>569.29999999999995</v>
      </c>
      <c r="D222" s="285">
        <v>569.29999999999995</v>
      </c>
      <c r="E222" s="285"/>
      <c r="F222" s="285"/>
      <c r="G222" s="287"/>
      <c r="H222" s="284">
        <f>I222+J222+L222+K222</f>
        <v>569.29999999999995</v>
      </c>
      <c r="I222" s="285">
        <v>569.29999999999995</v>
      </c>
      <c r="J222" s="285">
        <v>0</v>
      </c>
      <c r="K222" s="285"/>
      <c r="L222" s="287"/>
      <c r="M222" s="284">
        <f>N222+O222+Q222+P222</f>
        <v>8445.7000000000007</v>
      </c>
      <c r="N222" s="622">
        <v>67.7</v>
      </c>
      <c r="O222" s="285">
        <v>8378</v>
      </c>
      <c r="P222" s="285"/>
      <c r="Q222" s="287"/>
      <c r="R222" s="288"/>
      <c r="S222" s="678"/>
    </row>
    <row r="223" spans="1:20" ht="19.5" customHeight="1" x14ac:dyDescent="0.25">
      <c r="A223" s="284">
        <v>4</v>
      </c>
      <c r="B223" s="505" t="s">
        <v>219</v>
      </c>
      <c r="C223" s="504">
        <f>D223+E223+F223</f>
        <v>0</v>
      </c>
      <c r="D223" s="285"/>
      <c r="E223" s="285"/>
      <c r="F223" s="285"/>
      <c r="G223" s="287"/>
      <c r="H223" s="284">
        <f>I223+J223+K223</f>
        <v>0</v>
      </c>
      <c r="I223" s="285"/>
      <c r="J223" s="285"/>
      <c r="K223" s="285"/>
      <c r="L223" s="287"/>
      <c r="M223" s="284">
        <f>N223+O223+P223</f>
        <v>0</v>
      </c>
      <c r="N223" s="622">
        <v>0</v>
      </c>
      <c r="O223" s="285"/>
      <c r="P223" s="285"/>
      <c r="Q223" s="287"/>
      <c r="R223" s="288"/>
      <c r="S223" s="678"/>
    </row>
    <row r="224" spans="1:20" ht="21" customHeight="1" x14ac:dyDescent="0.25">
      <c r="A224" s="284">
        <v>5</v>
      </c>
      <c r="B224" s="505" t="s">
        <v>220</v>
      </c>
      <c r="C224" s="504">
        <f>D224+E224+F224+G224</f>
        <v>0</v>
      </c>
      <c r="D224" s="285"/>
      <c r="E224" s="285"/>
      <c r="F224" s="285"/>
      <c r="G224" s="287"/>
      <c r="H224" s="284">
        <f>I224+J224+K224+L224</f>
        <v>0</v>
      </c>
      <c r="I224" s="285"/>
      <c r="J224" s="285"/>
      <c r="K224" s="285"/>
      <c r="L224" s="287"/>
      <c r="M224" s="284">
        <f>N224+O224+P224+Q224</f>
        <v>0</v>
      </c>
      <c r="N224" s="622">
        <v>0</v>
      </c>
      <c r="O224" s="285"/>
      <c r="P224" s="285"/>
      <c r="Q224" s="287"/>
      <c r="R224" s="288"/>
      <c r="S224" s="678"/>
    </row>
    <row r="225" spans="1:20" ht="33.75" customHeight="1" x14ac:dyDescent="0.25">
      <c r="A225" s="284">
        <v>6</v>
      </c>
      <c r="B225" s="506" t="s">
        <v>221</v>
      </c>
      <c r="C225" s="504">
        <f>D225+E225+F225</f>
        <v>0</v>
      </c>
      <c r="D225" s="285"/>
      <c r="E225" s="285"/>
      <c r="F225" s="285"/>
      <c r="G225" s="287"/>
      <c r="H225" s="284">
        <f>I225+J225+K225</f>
        <v>0</v>
      </c>
      <c r="I225" s="285"/>
      <c r="J225" s="285"/>
      <c r="K225" s="285"/>
      <c r="L225" s="287"/>
      <c r="M225" s="284">
        <f>N225+O225+P225</f>
        <v>0</v>
      </c>
      <c r="N225" s="622">
        <v>0</v>
      </c>
      <c r="O225" s="285"/>
      <c r="P225" s="285"/>
      <c r="Q225" s="287"/>
      <c r="R225" s="288"/>
      <c r="S225" s="678"/>
    </row>
    <row r="226" spans="1:20" ht="27.75" customHeight="1" x14ac:dyDescent="0.25">
      <c r="A226" s="284">
        <v>7</v>
      </c>
      <c r="B226" s="506" t="s">
        <v>222</v>
      </c>
      <c r="C226" s="504">
        <f>D226+E226+F226</f>
        <v>1072</v>
      </c>
      <c r="D226" s="285">
        <v>482</v>
      </c>
      <c r="E226" s="285">
        <v>590</v>
      </c>
      <c r="F226" s="285"/>
      <c r="G226" s="287"/>
      <c r="H226" s="284">
        <f>I226+J226+K226</f>
        <v>1072</v>
      </c>
      <c r="I226" s="285">
        <v>482</v>
      </c>
      <c r="J226" s="285">
        <v>590</v>
      </c>
      <c r="K226" s="285"/>
      <c r="L226" s="287"/>
      <c r="M226" s="284">
        <f>N226+O226+P226</f>
        <v>1072</v>
      </c>
      <c r="N226" s="622">
        <v>482</v>
      </c>
      <c r="O226" s="285">
        <v>590</v>
      </c>
      <c r="P226" s="285"/>
      <c r="Q226" s="287"/>
      <c r="R226" s="288"/>
      <c r="S226" s="678"/>
    </row>
    <row r="227" spans="1:20" ht="25.5" customHeight="1" x14ac:dyDescent="0.25">
      <c r="A227" s="284">
        <v>8</v>
      </c>
      <c r="B227" s="506" t="s">
        <v>223</v>
      </c>
      <c r="C227" s="504">
        <f>D227+E227+F227</f>
        <v>0</v>
      </c>
      <c r="D227" s="285"/>
      <c r="E227" s="285"/>
      <c r="F227" s="285"/>
      <c r="G227" s="287"/>
      <c r="H227" s="284">
        <f>I227+J227+K227</f>
        <v>0</v>
      </c>
      <c r="I227" s="285"/>
      <c r="J227" s="285"/>
      <c r="K227" s="285"/>
      <c r="L227" s="287"/>
      <c r="M227" s="284">
        <f>N227+O227+P227</f>
        <v>0</v>
      </c>
      <c r="N227" s="622">
        <v>0</v>
      </c>
      <c r="O227" s="285"/>
      <c r="P227" s="285"/>
      <c r="Q227" s="287"/>
      <c r="R227" s="288"/>
      <c r="S227" s="678"/>
    </row>
    <row r="228" spans="1:20" ht="23.25" customHeight="1" thickBot="1" x14ac:dyDescent="0.3">
      <c r="A228" s="515">
        <v>9</v>
      </c>
      <c r="B228" s="516" t="s">
        <v>225</v>
      </c>
      <c r="C228" s="517">
        <f>D228+E228+F228+G228</f>
        <v>21711</v>
      </c>
      <c r="D228" s="484">
        <v>131</v>
      </c>
      <c r="E228" s="484">
        <v>21580</v>
      </c>
      <c r="F228" s="484"/>
      <c r="G228" s="485"/>
      <c r="H228" s="515">
        <f>I228+J228+K228+L228</f>
        <v>21711</v>
      </c>
      <c r="I228" s="484">
        <v>131</v>
      </c>
      <c r="J228" s="484">
        <v>21580</v>
      </c>
      <c r="K228" s="484"/>
      <c r="L228" s="485"/>
      <c r="M228" s="515">
        <f>N228+O228+P228+Q228</f>
        <v>22210.400000000001</v>
      </c>
      <c r="N228" s="709">
        <v>130.4</v>
      </c>
      <c r="O228" s="484">
        <v>22080</v>
      </c>
      <c r="P228" s="484"/>
      <c r="Q228" s="485"/>
      <c r="R228" s="486"/>
      <c r="S228" s="678"/>
      <c r="T228">
        <f>N228</f>
        <v>130.4</v>
      </c>
    </row>
    <row r="229" spans="1:20" ht="22.5" customHeight="1" thickBot="1" x14ac:dyDescent="0.3">
      <c r="A229" s="508"/>
      <c r="B229" s="509" t="s">
        <v>102</v>
      </c>
      <c r="C229" s="510">
        <f>D229+E229+F229+G229</f>
        <v>53617</v>
      </c>
      <c r="D229" s="511">
        <f>D228+D227+D226+D225+D224+D223+D222+D221+D220+D218+D217+D216+D215+D214+D213+D212+D211+D210+D209</f>
        <v>6712</v>
      </c>
      <c r="E229" s="511">
        <f>E208+E219</f>
        <v>46905</v>
      </c>
      <c r="F229" s="511">
        <f>F208+F219</f>
        <v>0</v>
      </c>
      <c r="G229" s="512">
        <f>G208+G219</f>
        <v>0</v>
      </c>
      <c r="H229" s="511">
        <f>I229+J229+K229+L229</f>
        <v>53617</v>
      </c>
      <c r="I229" s="511">
        <f>I228+I227+I226+I225+I224+I223+I222+I221+I220+I218+I217+I216+I215+I214+I213+I212+I211+I210+I209</f>
        <v>6712</v>
      </c>
      <c r="J229" s="511">
        <f>J228+J227+J226+J225+J224+J223+J222+J221+J220+J218+J217+J216+J215+J214+J213+J212+J211+J210+J209</f>
        <v>46905</v>
      </c>
      <c r="K229" s="511">
        <f>K208+K219</f>
        <v>0</v>
      </c>
      <c r="L229" s="512">
        <f>L208+L219</f>
        <v>0</v>
      </c>
      <c r="M229" s="513">
        <f>N229+O229+P229+Q229</f>
        <v>61864.1</v>
      </c>
      <c r="N229" s="513">
        <f>N208+N219</f>
        <v>6168.1</v>
      </c>
      <c r="O229" s="511">
        <f>O228+O227+O226+O225+O224+O223+O222+O221+O220+O218+O217+O216+O215+O214+O213+O212+O211+O210+O209</f>
        <v>55696</v>
      </c>
      <c r="P229" s="511">
        <f>P208+P219</f>
        <v>0</v>
      </c>
      <c r="Q229" s="512">
        <f>Q208+Q219</f>
        <v>0</v>
      </c>
      <c r="R229" s="514">
        <f>M229/C229*100</f>
        <v>115.38150213551673</v>
      </c>
      <c r="S229" s="678">
        <v>13</v>
      </c>
      <c r="T229">
        <f>T209+T210+T211+T215+N217+T228</f>
        <v>6168.0999999999995</v>
      </c>
    </row>
    <row r="230" spans="1:20" ht="25.5" customHeight="1" x14ac:dyDescent="0.3">
      <c r="A230" s="1972" t="s">
        <v>257</v>
      </c>
      <c r="B230" s="1973"/>
      <c r="C230" s="1973"/>
      <c r="D230" s="1973"/>
      <c r="E230" s="1973"/>
      <c r="F230" s="1973"/>
      <c r="G230" s="1973"/>
      <c r="H230" s="1973"/>
      <c r="I230" s="1973"/>
      <c r="J230" s="1973"/>
      <c r="K230" s="1973"/>
      <c r="L230" s="1973"/>
      <c r="M230" s="1973"/>
      <c r="N230" s="1973"/>
      <c r="O230" s="1973"/>
      <c r="P230" s="1973"/>
      <c r="Q230" s="1973"/>
      <c r="R230" s="1974"/>
      <c r="S230" s="678"/>
    </row>
    <row r="231" spans="1:20" ht="29.25" customHeight="1" x14ac:dyDescent="0.25">
      <c r="A231" s="496"/>
      <c r="B231" s="503" t="s">
        <v>258</v>
      </c>
      <c r="C231" s="501">
        <f t="shared" ref="C231:C237" si="41">D231</f>
        <v>20</v>
      </c>
      <c r="D231" s="490">
        <v>20</v>
      </c>
      <c r="E231" s="491"/>
      <c r="F231" s="491"/>
      <c r="G231" s="492"/>
      <c r="H231" s="501">
        <f t="shared" ref="H231:H237" si="42">I231</f>
        <v>20</v>
      </c>
      <c r="I231" s="490">
        <v>20</v>
      </c>
      <c r="J231" s="491"/>
      <c r="K231" s="491"/>
      <c r="L231" s="492"/>
      <c r="M231" s="501">
        <f t="shared" ref="M231:M237" si="43">N231</f>
        <v>17.55</v>
      </c>
      <c r="N231" s="490">
        <v>17.55</v>
      </c>
      <c r="O231" s="491"/>
      <c r="P231" s="493"/>
      <c r="Q231" s="494"/>
      <c r="R231" s="495"/>
      <c r="S231" s="678"/>
    </row>
    <row r="232" spans="1:20" ht="47.25" customHeight="1" x14ac:dyDescent="0.25">
      <c r="A232" s="496"/>
      <c r="B232" s="503" t="s">
        <v>325</v>
      </c>
      <c r="C232" s="501">
        <f t="shared" si="41"/>
        <v>50</v>
      </c>
      <c r="D232" s="490">
        <v>50</v>
      </c>
      <c r="E232" s="491"/>
      <c r="F232" s="491"/>
      <c r="G232" s="492"/>
      <c r="H232" s="501">
        <f t="shared" si="42"/>
        <v>50</v>
      </c>
      <c r="I232" s="490">
        <v>50</v>
      </c>
      <c r="J232" s="491"/>
      <c r="K232" s="491"/>
      <c r="L232" s="492"/>
      <c r="M232" s="501">
        <f t="shared" si="43"/>
        <v>11.2</v>
      </c>
      <c r="N232" s="490">
        <v>11.2</v>
      </c>
      <c r="O232" s="491"/>
      <c r="P232" s="493"/>
      <c r="Q232" s="494"/>
      <c r="R232" s="495"/>
      <c r="S232" s="678"/>
    </row>
    <row r="233" spans="1:20" ht="40.5" customHeight="1" x14ac:dyDescent="0.25">
      <c r="A233" s="496"/>
      <c r="B233" s="54" t="s">
        <v>292</v>
      </c>
      <c r="C233" s="501">
        <f t="shared" si="41"/>
        <v>100</v>
      </c>
      <c r="D233" s="490">
        <v>100</v>
      </c>
      <c r="E233" s="491"/>
      <c r="F233" s="491"/>
      <c r="G233" s="492"/>
      <c r="H233" s="501">
        <f t="shared" si="42"/>
        <v>100</v>
      </c>
      <c r="I233" s="490">
        <v>100</v>
      </c>
      <c r="J233" s="491"/>
      <c r="K233" s="491"/>
      <c r="L233" s="492"/>
      <c r="M233" s="501">
        <f t="shared" si="43"/>
        <v>100</v>
      </c>
      <c r="N233" s="490">
        <v>100</v>
      </c>
      <c r="O233" s="491"/>
      <c r="P233" s="493"/>
      <c r="Q233" s="494"/>
      <c r="R233" s="495"/>
      <c r="S233" s="678"/>
    </row>
    <row r="234" spans="1:20" ht="40.5" customHeight="1" x14ac:dyDescent="0.25">
      <c r="A234" s="496"/>
      <c r="B234" s="54" t="s">
        <v>326</v>
      </c>
      <c r="C234" s="501">
        <f t="shared" si="41"/>
        <v>10</v>
      </c>
      <c r="D234" s="490">
        <v>10</v>
      </c>
      <c r="E234" s="491"/>
      <c r="F234" s="491"/>
      <c r="G234" s="492"/>
      <c r="H234" s="501">
        <f t="shared" si="42"/>
        <v>10</v>
      </c>
      <c r="I234" s="490">
        <v>10</v>
      </c>
      <c r="J234" s="491"/>
      <c r="K234" s="491"/>
      <c r="L234" s="492"/>
      <c r="M234" s="501">
        <f t="shared" si="43"/>
        <v>0</v>
      </c>
      <c r="N234" s="490">
        <v>0</v>
      </c>
      <c r="O234" s="491"/>
      <c r="P234" s="493"/>
      <c r="Q234" s="494"/>
      <c r="R234" s="495"/>
      <c r="S234" s="678"/>
    </row>
    <row r="235" spans="1:20" ht="41.25" customHeight="1" x14ac:dyDescent="0.25">
      <c r="A235" s="496"/>
      <c r="B235" s="54" t="s">
        <v>293</v>
      </c>
      <c r="C235" s="501">
        <f t="shared" si="41"/>
        <v>0</v>
      </c>
      <c r="D235" s="490">
        <v>0</v>
      </c>
      <c r="E235" s="491"/>
      <c r="F235" s="491"/>
      <c r="G235" s="492"/>
      <c r="H235" s="501">
        <f t="shared" si="42"/>
        <v>0</v>
      </c>
      <c r="I235" s="490">
        <v>0</v>
      </c>
      <c r="J235" s="491"/>
      <c r="K235" s="491"/>
      <c r="L235" s="492"/>
      <c r="M235" s="501">
        <f t="shared" si="43"/>
        <v>0</v>
      </c>
      <c r="N235" s="490">
        <v>0</v>
      </c>
      <c r="O235" s="491"/>
      <c r="P235" s="493"/>
      <c r="Q235" s="494"/>
      <c r="R235" s="495"/>
      <c r="S235" s="678"/>
    </row>
    <row r="236" spans="1:20" ht="31.5" customHeight="1" thickBot="1" x14ac:dyDescent="0.3">
      <c r="A236" s="496"/>
      <c r="B236" s="503" t="s">
        <v>294</v>
      </c>
      <c r="C236" s="501">
        <f t="shared" si="41"/>
        <v>0</v>
      </c>
      <c r="D236" s="490">
        <v>0</v>
      </c>
      <c r="E236" s="491"/>
      <c r="F236" s="491"/>
      <c r="G236" s="492"/>
      <c r="H236" s="501">
        <f t="shared" si="42"/>
        <v>0</v>
      </c>
      <c r="I236" s="490"/>
      <c r="J236" s="491"/>
      <c r="K236" s="491"/>
      <c r="L236" s="492"/>
      <c r="M236" s="501">
        <f t="shared" si="43"/>
        <v>0</v>
      </c>
      <c r="N236" s="490">
        <v>0</v>
      </c>
      <c r="O236" s="491"/>
      <c r="P236" s="493"/>
      <c r="Q236" s="492"/>
      <c r="R236" s="495"/>
      <c r="S236" s="678"/>
    </row>
    <row r="237" spans="1:20" ht="21.75" customHeight="1" thickBot="1" x14ac:dyDescent="0.3">
      <c r="A237" s="521"/>
      <c r="B237" s="522" t="s">
        <v>102</v>
      </c>
      <c r="C237" s="523">
        <f t="shared" si="41"/>
        <v>180</v>
      </c>
      <c r="D237" s="524">
        <f>D231+D232+D233+D234+D235+D235+D236</f>
        <v>180</v>
      </c>
      <c r="E237" s="525"/>
      <c r="F237" s="525"/>
      <c r="G237" s="526"/>
      <c r="H237" s="523">
        <f t="shared" si="42"/>
        <v>180</v>
      </c>
      <c r="I237" s="524">
        <f>I231+I232+I234+I233+I235+I236</f>
        <v>180</v>
      </c>
      <c r="J237" s="525"/>
      <c r="K237" s="525"/>
      <c r="L237" s="526"/>
      <c r="M237" s="523">
        <f t="shared" si="43"/>
        <v>128.75</v>
      </c>
      <c r="N237" s="524">
        <f>N231+N232+N233+N234+N235+N236</f>
        <v>128.75</v>
      </c>
      <c r="O237" s="525"/>
      <c r="P237" s="525"/>
      <c r="Q237" s="526"/>
      <c r="R237" s="658"/>
      <c r="S237" s="678">
        <v>14</v>
      </c>
    </row>
    <row r="238" spans="1:20" ht="30" customHeight="1" x14ac:dyDescent="0.3">
      <c r="A238" s="1975" t="s">
        <v>259</v>
      </c>
      <c r="B238" s="1976"/>
      <c r="C238" s="1976"/>
      <c r="D238" s="1976"/>
      <c r="E238" s="1976"/>
      <c r="F238" s="1976"/>
      <c r="G238" s="1976"/>
      <c r="H238" s="1976"/>
      <c r="I238" s="1976"/>
      <c r="J238" s="1976"/>
      <c r="K238" s="1976"/>
      <c r="L238" s="1976"/>
      <c r="M238" s="1976"/>
      <c r="N238" s="1976"/>
      <c r="O238" s="1976"/>
      <c r="P238" s="1976"/>
      <c r="Q238" s="1976"/>
      <c r="R238" s="1977"/>
      <c r="S238" s="678"/>
    </row>
    <row r="239" spans="1:20" ht="30.75" customHeight="1" x14ac:dyDescent="0.25">
      <c r="A239" s="533">
        <v>1</v>
      </c>
      <c r="B239" s="538" t="s">
        <v>260</v>
      </c>
      <c r="C239" s="542">
        <f t="shared" ref="C239:C246" si="44">D239+E239+F239</f>
        <v>28</v>
      </c>
      <c r="D239" s="543">
        <f>D240+D241</f>
        <v>28</v>
      </c>
      <c r="E239" s="533"/>
      <c r="F239" s="533"/>
      <c r="G239" s="535"/>
      <c r="H239" s="542">
        <f>I239</f>
        <v>28</v>
      </c>
      <c r="I239" s="543">
        <f>I240+I241</f>
        <v>28</v>
      </c>
      <c r="J239" s="533"/>
      <c r="K239" s="533"/>
      <c r="L239" s="535"/>
      <c r="M239" s="542">
        <f t="shared" ref="M239:M246" si="45">N239+O239+P239</f>
        <v>14.3</v>
      </c>
      <c r="N239" s="543">
        <f>N240+N241</f>
        <v>14.3</v>
      </c>
      <c r="O239" s="533"/>
      <c r="P239" s="533"/>
      <c r="Q239" s="535"/>
      <c r="R239" s="534"/>
      <c r="S239" s="678"/>
    </row>
    <row r="240" spans="1:20" ht="51.75" customHeight="1" x14ac:dyDescent="0.25">
      <c r="A240" s="536"/>
      <c r="B240" s="537" t="s">
        <v>266</v>
      </c>
      <c r="C240" s="534">
        <f t="shared" si="44"/>
        <v>5</v>
      </c>
      <c r="D240" s="533">
        <v>5</v>
      </c>
      <c r="E240" s="533"/>
      <c r="F240" s="533"/>
      <c r="G240" s="535"/>
      <c r="H240" s="534">
        <f t="shared" ref="H240:H246" si="46">I240+J240+K240</f>
        <v>5</v>
      </c>
      <c r="I240" s="533">
        <v>5</v>
      </c>
      <c r="J240" s="533"/>
      <c r="K240" s="533"/>
      <c r="L240" s="535"/>
      <c r="M240" s="534">
        <f t="shared" si="45"/>
        <v>0</v>
      </c>
      <c r="N240" s="533">
        <v>0</v>
      </c>
      <c r="O240" s="533"/>
      <c r="P240" s="533"/>
      <c r="Q240" s="535"/>
      <c r="R240" s="534"/>
      <c r="S240" s="678"/>
    </row>
    <row r="241" spans="1:19" ht="63.75" customHeight="1" x14ac:dyDescent="0.25">
      <c r="A241" s="533"/>
      <c r="B241" s="537" t="s">
        <v>312</v>
      </c>
      <c r="C241" s="534">
        <f t="shared" si="44"/>
        <v>23</v>
      </c>
      <c r="D241" s="533">
        <v>23</v>
      </c>
      <c r="E241" s="533"/>
      <c r="F241" s="533"/>
      <c r="G241" s="535"/>
      <c r="H241" s="534">
        <f t="shared" si="46"/>
        <v>23</v>
      </c>
      <c r="I241" s="533">
        <v>23</v>
      </c>
      <c r="J241" s="533"/>
      <c r="K241" s="533"/>
      <c r="L241" s="535"/>
      <c r="M241" s="534">
        <f t="shared" si="45"/>
        <v>14.3</v>
      </c>
      <c r="N241" s="533">
        <v>14.3</v>
      </c>
      <c r="O241" s="533"/>
      <c r="P241" s="533"/>
      <c r="Q241" s="535"/>
      <c r="R241" s="534"/>
      <c r="S241" s="678"/>
    </row>
    <row r="242" spans="1:19" ht="51.75" customHeight="1" x14ac:dyDescent="0.25">
      <c r="A242" s="533">
        <v>2</v>
      </c>
      <c r="B242" s="538" t="s">
        <v>267</v>
      </c>
      <c r="C242" s="539">
        <f t="shared" si="44"/>
        <v>4682.1000000000004</v>
      </c>
      <c r="D242" s="545">
        <f>D243+D244+D245+D246</f>
        <v>4682.1000000000004</v>
      </c>
      <c r="E242" s="540"/>
      <c r="F242" s="540"/>
      <c r="G242" s="541"/>
      <c r="H242" s="539">
        <f t="shared" si="46"/>
        <v>4682.1000000000004</v>
      </c>
      <c r="I242" s="545">
        <f>I243+I244+I245+I246</f>
        <v>4682.1000000000004</v>
      </c>
      <c r="J242" s="540"/>
      <c r="K242" s="540"/>
      <c r="L242" s="541"/>
      <c r="M242" s="539">
        <f t="shared" si="45"/>
        <v>4548.83</v>
      </c>
      <c r="N242" s="545">
        <f>N243+N244+N245+N246</f>
        <v>4548.83</v>
      </c>
      <c r="O242" s="533"/>
      <c r="P242" s="533"/>
      <c r="Q242" s="535"/>
      <c r="R242" s="534"/>
      <c r="S242" s="678"/>
    </row>
    <row r="243" spans="1:19" ht="30" customHeight="1" x14ac:dyDescent="0.25">
      <c r="A243" s="533"/>
      <c r="B243" s="537" t="s">
        <v>304</v>
      </c>
      <c r="C243" s="539">
        <f t="shared" si="44"/>
        <v>1206.4000000000001</v>
      </c>
      <c r="D243" s="540">
        <v>1206.4000000000001</v>
      </c>
      <c r="E243" s="540"/>
      <c r="F243" s="540"/>
      <c r="G243" s="541"/>
      <c r="H243" s="539">
        <f t="shared" si="46"/>
        <v>1206.4000000000001</v>
      </c>
      <c r="I243" s="540">
        <v>1206.4000000000001</v>
      </c>
      <c r="J243" s="540"/>
      <c r="K243" s="540"/>
      <c r="L243" s="541"/>
      <c r="M243" s="539">
        <f t="shared" si="45"/>
        <v>1209.9000000000001</v>
      </c>
      <c r="N243" s="540">
        <v>1209.9000000000001</v>
      </c>
      <c r="O243" s="533"/>
      <c r="P243" s="533"/>
      <c r="Q243" s="535"/>
      <c r="R243" s="534"/>
      <c r="S243" s="678"/>
    </row>
    <row r="244" spans="1:19" ht="36.75" x14ac:dyDescent="0.25">
      <c r="A244" s="533"/>
      <c r="B244" s="537" t="s">
        <v>305</v>
      </c>
      <c r="C244" s="539">
        <f t="shared" si="44"/>
        <v>1009.9</v>
      </c>
      <c r="D244" s="540">
        <v>1009.9</v>
      </c>
      <c r="E244" s="540"/>
      <c r="F244" s="540"/>
      <c r="G244" s="541"/>
      <c r="H244" s="539">
        <f t="shared" si="46"/>
        <v>1009.9</v>
      </c>
      <c r="I244" s="540">
        <v>1009.9</v>
      </c>
      <c r="J244" s="540"/>
      <c r="K244" s="540"/>
      <c r="L244" s="541"/>
      <c r="M244" s="539">
        <f t="shared" si="45"/>
        <v>955.1</v>
      </c>
      <c r="N244" s="540">
        <v>955.1</v>
      </c>
      <c r="O244" s="533"/>
      <c r="P244" s="533"/>
      <c r="Q244" s="535"/>
      <c r="R244" s="534"/>
      <c r="S244" s="678"/>
    </row>
    <row r="245" spans="1:19" ht="24.75" x14ac:dyDescent="0.25">
      <c r="A245" s="533"/>
      <c r="B245" s="537" t="s">
        <v>306</v>
      </c>
      <c r="C245" s="539">
        <f t="shared" si="44"/>
        <v>640.1</v>
      </c>
      <c r="D245" s="540">
        <v>640.1</v>
      </c>
      <c r="E245" s="540"/>
      <c r="F245" s="540"/>
      <c r="G245" s="541"/>
      <c r="H245" s="539">
        <f t="shared" si="46"/>
        <v>640.1</v>
      </c>
      <c r="I245" s="540">
        <v>640.1</v>
      </c>
      <c r="J245" s="540"/>
      <c r="K245" s="540"/>
      <c r="L245" s="541"/>
      <c r="M245" s="539">
        <f t="shared" si="45"/>
        <v>580.33000000000004</v>
      </c>
      <c r="N245" s="540">
        <v>580.33000000000004</v>
      </c>
      <c r="O245" s="533"/>
      <c r="P245" s="533"/>
      <c r="Q245" s="535"/>
      <c r="R245" s="534"/>
      <c r="S245" s="678"/>
    </row>
    <row r="246" spans="1:19" ht="24.75" x14ac:dyDescent="0.25">
      <c r="A246" s="533"/>
      <c r="B246" s="537" t="s">
        <v>307</v>
      </c>
      <c r="C246" s="539">
        <f t="shared" si="44"/>
        <v>1825.7</v>
      </c>
      <c r="D246" s="540">
        <v>1825.7</v>
      </c>
      <c r="E246" s="540"/>
      <c r="F246" s="540"/>
      <c r="G246" s="541"/>
      <c r="H246" s="539">
        <f t="shared" si="46"/>
        <v>1825.7</v>
      </c>
      <c r="I246" s="540">
        <v>1825.7</v>
      </c>
      <c r="J246" s="540"/>
      <c r="K246" s="540"/>
      <c r="L246" s="541"/>
      <c r="M246" s="539">
        <f t="shared" si="45"/>
        <v>1803.5</v>
      </c>
      <c r="N246" s="540">
        <v>1803.5</v>
      </c>
      <c r="O246" s="533"/>
      <c r="P246" s="533"/>
      <c r="Q246" s="535"/>
      <c r="R246" s="534"/>
      <c r="S246" s="678"/>
    </row>
    <row r="247" spans="1:19" ht="54" customHeight="1" x14ac:dyDescent="0.25">
      <c r="A247" s="533">
        <v>3</v>
      </c>
      <c r="B247" s="538" t="s">
        <v>262</v>
      </c>
      <c r="C247" s="544">
        <f>D247</f>
        <v>15</v>
      </c>
      <c r="D247" s="545">
        <f>D248</f>
        <v>15</v>
      </c>
      <c r="E247" s="540"/>
      <c r="F247" s="540"/>
      <c r="G247" s="541"/>
      <c r="H247" s="544">
        <f>I247</f>
        <v>15</v>
      </c>
      <c r="I247" s="545">
        <f>I248</f>
        <v>15</v>
      </c>
      <c r="J247" s="540"/>
      <c r="K247" s="540"/>
      <c r="L247" s="541"/>
      <c r="M247" s="544">
        <f>N247</f>
        <v>11</v>
      </c>
      <c r="N247" s="545">
        <f>N248</f>
        <v>11</v>
      </c>
      <c r="O247" s="533"/>
      <c r="P247" s="533"/>
      <c r="Q247" s="535"/>
      <c r="R247" s="534"/>
      <c r="S247" s="678"/>
    </row>
    <row r="248" spans="1:19" ht="51" customHeight="1" x14ac:dyDescent="0.25">
      <c r="A248" s="533"/>
      <c r="B248" s="537" t="s">
        <v>268</v>
      </c>
      <c r="C248" s="539">
        <f>D248</f>
        <v>15</v>
      </c>
      <c r="D248" s="540">
        <v>15</v>
      </c>
      <c r="E248" s="540"/>
      <c r="F248" s="540"/>
      <c r="G248" s="541"/>
      <c r="H248" s="539">
        <f>I248</f>
        <v>15</v>
      </c>
      <c r="I248" s="540">
        <v>15</v>
      </c>
      <c r="J248" s="540"/>
      <c r="K248" s="540"/>
      <c r="L248" s="541"/>
      <c r="M248" s="539">
        <f>N248</f>
        <v>11</v>
      </c>
      <c r="N248" s="540">
        <v>11</v>
      </c>
      <c r="O248" s="533"/>
      <c r="P248" s="533"/>
      <c r="Q248" s="535"/>
      <c r="R248" s="534"/>
      <c r="S248" s="678"/>
    </row>
    <row r="249" spans="1:19" ht="23.25" customHeight="1" x14ac:dyDescent="0.25">
      <c r="A249" s="612"/>
      <c r="B249" s="613" t="s">
        <v>102</v>
      </c>
      <c r="C249" s="614">
        <f>D249+E249+F249</f>
        <v>4725.1000000000004</v>
      </c>
      <c r="D249" s="614">
        <f>D239+D242+D247</f>
        <v>4725.1000000000004</v>
      </c>
      <c r="E249" s="614">
        <f>E242+E247+E248</f>
        <v>0</v>
      </c>
      <c r="F249" s="614">
        <f>F242+F247+F248</f>
        <v>0</v>
      </c>
      <c r="G249" s="615"/>
      <c r="H249" s="614">
        <f>I249+J249+K249</f>
        <v>4725.1000000000004</v>
      </c>
      <c r="I249" s="614">
        <f>I239+I242+I247</f>
        <v>4725.1000000000004</v>
      </c>
      <c r="J249" s="614">
        <f>J242+J247+J248</f>
        <v>0</v>
      </c>
      <c r="K249" s="614">
        <f>K242+K247+K248</f>
        <v>0</v>
      </c>
      <c r="L249" s="615"/>
      <c r="M249" s="614">
        <f>N249+O249+P249</f>
        <v>4574.13</v>
      </c>
      <c r="N249" s="614">
        <f>N239+N242+N247</f>
        <v>4574.13</v>
      </c>
      <c r="O249" s="614">
        <f>O242+O247+O248</f>
        <v>0</v>
      </c>
      <c r="P249" s="614">
        <f>P242+P247+P248</f>
        <v>0</v>
      </c>
      <c r="Q249" s="615"/>
      <c r="R249" s="616"/>
      <c r="S249" s="678">
        <v>15</v>
      </c>
    </row>
    <row r="250" spans="1:19" s="530" customFormat="1" ht="24" customHeight="1" x14ac:dyDescent="0.3">
      <c r="A250" s="1975" t="s">
        <v>286</v>
      </c>
      <c r="B250" s="1976"/>
      <c r="C250" s="1976"/>
      <c r="D250" s="1976"/>
      <c r="E250" s="1976"/>
      <c r="F250" s="1976"/>
      <c r="G250" s="1976"/>
      <c r="H250" s="1976"/>
      <c r="I250" s="1976"/>
      <c r="J250" s="1976"/>
      <c r="K250" s="1976"/>
      <c r="L250" s="1976"/>
      <c r="M250" s="1976"/>
      <c r="N250" s="1976"/>
      <c r="O250" s="1976"/>
      <c r="P250" s="1976"/>
      <c r="Q250" s="1976"/>
      <c r="R250" s="1977"/>
      <c r="S250" s="678"/>
    </row>
    <row r="251" spans="1:19" s="530" customFormat="1" ht="53.25" customHeight="1" x14ac:dyDescent="0.25">
      <c r="A251" s="617"/>
      <c r="B251" s="620" t="s">
        <v>287</v>
      </c>
      <c r="C251" s="544">
        <f>D251</f>
        <v>0</v>
      </c>
      <c r="D251" s="689">
        <v>0</v>
      </c>
      <c r="E251" s="689">
        <v>0</v>
      </c>
      <c r="F251" s="689">
        <v>0</v>
      </c>
      <c r="G251" s="690"/>
      <c r="H251" s="544">
        <f>I251</f>
        <v>0</v>
      </c>
      <c r="I251" s="689">
        <v>0</v>
      </c>
      <c r="J251" s="689">
        <v>0</v>
      </c>
      <c r="K251" s="689">
        <v>0</v>
      </c>
      <c r="L251" s="690"/>
      <c r="M251" s="544">
        <f>N251</f>
        <v>0</v>
      </c>
      <c r="N251" s="689">
        <v>0</v>
      </c>
      <c r="O251" s="689">
        <v>0</v>
      </c>
      <c r="P251" s="689">
        <v>0</v>
      </c>
      <c r="Q251" s="618"/>
      <c r="R251" s="619"/>
      <c r="S251" s="678"/>
    </row>
    <row r="252" spans="1:19" s="530" customFormat="1" ht="64.5" customHeight="1" x14ac:dyDescent="0.25">
      <c r="A252" s="622"/>
      <c r="B252" s="623" t="s">
        <v>288</v>
      </c>
      <c r="C252" s="624">
        <f>D252+E252</f>
        <v>737</v>
      </c>
      <c r="D252" s="625">
        <v>67</v>
      </c>
      <c r="E252" s="625">
        <v>670</v>
      </c>
      <c r="F252" s="625">
        <v>0</v>
      </c>
      <c r="G252" s="626"/>
      <c r="H252" s="624">
        <f>I252+J252</f>
        <v>737</v>
      </c>
      <c r="I252" s="625">
        <v>67</v>
      </c>
      <c r="J252" s="625">
        <v>670</v>
      </c>
      <c r="K252" s="625">
        <v>0</v>
      </c>
      <c r="L252" s="626"/>
      <c r="M252" s="624">
        <f>N252+O252</f>
        <v>480.59</v>
      </c>
      <c r="N252" s="625">
        <v>43.69</v>
      </c>
      <c r="O252" s="625">
        <v>436.9</v>
      </c>
      <c r="P252" s="625">
        <v>0</v>
      </c>
      <c r="Q252" s="626"/>
      <c r="R252" s="627"/>
      <c r="S252" s="678"/>
    </row>
    <row r="253" spans="1:19" ht="18.75" customHeight="1" x14ac:dyDescent="0.25">
      <c r="A253" s="481"/>
      <c r="B253" s="482" t="s">
        <v>102</v>
      </c>
      <c r="C253" s="502">
        <f>D253+E253+F253</f>
        <v>737</v>
      </c>
      <c r="D253" s="502">
        <f>D252</f>
        <v>67</v>
      </c>
      <c r="E253" s="502">
        <f>E252</f>
        <v>670</v>
      </c>
      <c r="F253" s="502">
        <f>F242+F247+F248</f>
        <v>0</v>
      </c>
      <c r="G253" s="483"/>
      <c r="H253" s="502">
        <f>I253+J253+K253</f>
        <v>737</v>
      </c>
      <c r="I253" s="502">
        <f>I252</f>
        <v>67</v>
      </c>
      <c r="J253" s="502">
        <f>J252</f>
        <v>670</v>
      </c>
      <c r="K253" s="502">
        <f>K242+K247+K248</f>
        <v>0</v>
      </c>
      <c r="L253" s="483"/>
      <c r="M253" s="502">
        <f>N253+O253+P253</f>
        <v>480.59</v>
      </c>
      <c r="N253" s="502">
        <f>N252</f>
        <v>43.69</v>
      </c>
      <c r="O253" s="502">
        <f>O252</f>
        <v>436.9</v>
      </c>
      <c r="P253" s="502">
        <f>P242+P247+P248</f>
        <v>0</v>
      </c>
      <c r="Q253" s="483"/>
      <c r="R253" s="500"/>
      <c r="S253" s="678">
        <v>16</v>
      </c>
    </row>
    <row r="254" spans="1:19" s="530" customFormat="1" ht="29.25" customHeight="1" x14ac:dyDescent="0.3">
      <c r="A254" s="1960" t="s">
        <v>295</v>
      </c>
      <c r="B254" s="1960"/>
      <c r="C254" s="1960"/>
      <c r="D254" s="1960"/>
      <c r="E254" s="1960"/>
      <c r="F254" s="1960"/>
      <c r="G254" s="1960"/>
      <c r="H254" s="1960"/>
      <c r="I254" s="1960"/>
      <c r="J254" s="1960"/>
      <c r="K254" s="1960"/>
      <c r="L254" s="1960"/>
      <c r="M254" s="1960"/>
      <c r="N254" s="1960"/>
      <c r="O254" s="1960"/>
      <c r="P254" s="1960"/>
      <c r="Q254" s="1960"/>
      <c r="R254" s="1960"/>
      <c r="S254" s="678"/>
    </row>
    <row r="255" spans="1:19" s="530" customFormat="1" ht="29.25" customHeight="1" x14ac:dyDescent="0.25">
      <c r="A255" s="285"/>
      <c r="B255" s="497" t="s">
        <v>263</v>
      </c>
      <c r="C255" s="288">
        <f>D255+E255+F255</f>
        <v>1189.5999999999999</v>
      </c>
      <c r="D255" s="285">
        <v>399.3</v>
      </c>
      <c r="E255" s="285">
        <v>46.4</v>
      </c>
      <c r="F255" s="285">
        <v>743.9</v>
      </c>
      <c r="G255" s="285"/>
      <c r="H255" s="288">
        <f>I255+J255+K255</f>
        <v>1189.5999999999999</v>
      </c>
      <c r="I255" s="285">
        <v>399.3</v>
      </c>
      <c r="J255" s="285">
        <v>46.4</v>
      </c>
      <c r="K255" s="285">
        <v>743.9</v>
      </c>
      <c r="L255" s="285"/>
      <c r="M255" s="288">
        <f>N255+O255+P255</f>
        <v>1189.5</v>
      </c>
      <c r="N255" s="285">
        <v>399.2</v>
      </c>
      <c r="O255" s="285">
        <v>46.4</v>
      </c>
      <c r="P255" s="285">
        <v>743.9</v>
      </c>
      <c r="Q255" s="285"/>
      <c r="R255" s="285"/>
      <c r="S255" s="678"/>
    </row>
    <row r="256" spans="1:19" ht="19.5" customHeight="1" x14ac:dyDescent="0.25">
      <c r="A256" s="520"/>
      <c r="B256" s="497" t="s">
        <v>264</v>
      </c>
      <c r="C256" s="519">
        <f>D256+E256+F256</f>
        <v>0</v>
      </c>
      <c r="D256" s="520">
        <v>0</v>
      </c>
      <c r="E256" s="520"/>
      <c r="F256" s="285">
        <v>0</v>
      </c>
      <c r="G256" s="285"/>
      <c r="H256" s="285">
        <f>I256+J256+K256</f>
        <v>0</v>
      </c>
      <c r="I256" s="520">
        <v>0</v>
      </c>
      <c r="J256" s="520"/>
      <c r="K256" s="285">
        <v>0</v>
      </c>
      <c r="L256" s="285"/>
      <c r="M256" s="285">
        <f>N256+O256+P256</f>
        <v>0</v>
      </c>
      <c r="N256" s="285">
        <v>0</v>
      </c>
      <c r="O256" s="520">
        <v>0</v>
      </c>
      <c r="P256" s="520">
        <v>0</v>
      </c>
      <c r="Q256" s="518"/>
      <c r="R256" s="519"/>
      <c r="S256" s="678"/>
    </row>
    <row r="257" spans="1:19" ht="30.75" customHeight="1" x14ac:dyDescent="0.25">
      <c r="A257" s="498"/>
      <c r="B257" s="499" t="s">
        <v>265</v>
      </c>
      <c r="C257" s="528">
        <f>D257+E257+F257</f>
        <v>790</v>
      </c>
      <c r="D257" s="498">
        <v>55</v>
      </c>
      <c r="E257" s="498">
        <v>91</v>
      </c>
      <c r="F257" s="285">
        <v>644</v>
      </c>
      <c r="G257" s="285"/>
      <c r="H257" s="285">
        <f>I257+J257+K257</f>
        <v>790</v>
      </c>
      <c r="I257" s="498">
        <v>55</v>
      </c>
      <c r="J257" s="498">
        <v>91</v>
      </c>
      <c r="K257" s="285">
        <v>644</v>
      </c>
      <c r="L257" s="285"/>
      <c r="M257" s="285">
        <f>N257+O257+P257</f>
        <v>790</v>
      </c>
      <c r="N257" s="285">
        <v>55</v>
      </c>
      <c r="O257" s="498">
        <v>91</v>
      </c>
      <c r="P257" s="498">
        <v>644</v>
      </c>
      <c r="Q257" s="527"/>
      <c r="R257" s="528"/>
      <c r="S257" s="678"/>
    </row>
    <row r="258" spans="1:19" ht="23.25" customHeight="1" thickBot="1" x14ac:dyDescent="0.3">
      <c r="A258" s="612"/>
      <c r="B258" s="613" t="s">
        <v>102</v>
      </c>
      <c r="C258" s="614">
        <f>D258+E258+F258</f>
        <v>1979.6000000000001</v>
      </c>
      <c r="D258" s="614">
        <f>D255+D256+D257</f>
        <v>454.3</v>
      </c>
      <c r="E258" s="614">
        <f>E255+E256+E257</f>
        <v>137.4</v>
      </c>
      <c r="F258" s="614">
        <f>F255+F256+F257</f>
        <v>1387.9</v>
      </c>
      <c r="G258" s="615"/>
      <c r="H258" s="614">
        <f>I258+J258+K258</f>
        <v>1979.6000000000001</v>
      </c>
      <c r="I258" s="614">
        <f>I255+I256+I257</f>
        <v>454.3</v>
      </c>
      <c r="J258" s="614">
        <f>J255+J256+J257</f>
        <v>137.4</v>
      </c>
      <c r="K258" s="614">
        <f>K255+K256+K257</f>
        <v>1387.9</v>
      </c>
      <c r="L258" s="615"/>
      <c r="M258" s="614">
        <f>N258+O258+P258</f>
        <v>1979.5</v>
      </c>
      <c r="N258" s="614">
        <f>N255+N256+N257</f>
        <v>454.2</v>
      </c>
      <c r="O258" s="614">
        <f>O255+O256+O257</f>
        <v>137.4</v>
      </c>
      <c r="P258" s="614">
        <f>P255+P256+P257</f>
        <v>1387.9</v>
      </c>
      <c r="Q258" s="615"/>
      <c r="R258" s="616"/>
      <c r="S258" s="678">
        <v>17</v>
      </c>
    </row>
    <row r="259" spans="1:19" ht="27.75" customHeight="1" thickBot="1" x14ac:dyDescent="0.3">
      <c r="A259" s="679"/>
      <c r="B259" s="680" t="s">
        <v>155</v>
      </c>
      <c r="C259" s="681">
        <f>D259+E259+F259</f>
        <v>289335.35599999997</v>
      </c>
      <c r="D259" s="681">
        <f>D91+D119+D124+D129+D132+D141+D161+D174+D179+D189+D201+D206+D229+D237+D249+D253+D258</f>
        <v>238064.15599999996</v>
      </c>
      <c r="E259" s="681">
        <f>E91+E119+E124+E129+E132+E141+E161+E174+E179+E189+E201+E206+E229+E237+E249+E253+E258</f>
        <v>49883.3</v>
      </c>
      <c r="F259" s="681">
        <f>F91+F119+F124+F129+F132+F141+F161+F174+F179+F189+F201+F206+F229+F237+F249+F253+F258</f>
        <v>1387.9</v>
      </c>
      <c r="G259" s="681">
        <f>G91+G119+G124+G129+G132+G141+G161+G174+G179+G189+G201+G206+G229+G237+G249+G253+G258</f>
        <v>0</v>
      </c>
      <c r="H259" s="681">
        <f>I259+J259+K259</f>
        <v>290379.5</v>
      </c>
      <c r="I259" s="681">
        <f>I91+I119+I124+I129+I132+I141+I161+I174+I179+I189+I201+I206+I229+I237+I249+I253+I258</f>
        <v>239108.3</v>
      </c>
      <c r="J259" s="681">
        <f>J91+J119+J124+J129+J132+J141+J161+J174+J179+J189+J201+J206+J229+J237+J249+J253+J258</f>
        <v>49883.3</v>
      </c>
      <c r="K259" s="681">
        <f>K91+K119+K124+K129+K132+K141+K161+K174+K179+K189+K201+K206+K229+K237+K249+K253+K258</f>
        <v>1387.9</v>
      </c>
      <c r="L259" s="681">
        <f>L91+L119+L124+L129+L132+L141+L161+L174+L179+L189+L201+L206+L229+L237+L249+L253+L258</f>
        <v>0</v>
      </c>
      <c r="M259" s="681">
        <f>N259+O259+P259</f>
        <v>292421.94000000006</v>
      </c>
      <c r="N259" s="681">
        <f>N91+N119+N124+N129+N132+N141+N161+N174+N179+N189+N201+N206+N229+N237+N249+N253+N258</f>
        <v>232592.84000000003</v>
      </c>
      <c r="O259" s="681">
        <f>O91+O119+O124+O129+O132+O141+O161+O174+O179+O189+O201+O206+O229+O237+O249+O253+O258</f>
        <v>58441.200000000004</v>
      </c>
      <c r="P259" s="681">
        <f>P91+P119+P124+P129+P132+P141+P161+P174+P179+P189+P201+P206+P229+P237+P249+P253+P258</f>
        <v>1387.9</v>
      </c>
      <c r="Q259" s="681">
        <f>Q91+Q119+Q124+Q129+Q132+Q141+Q161+Q174+Q179+Q189+Q201+Q206+Q229+Q237+Q249+Q253+Q258</f>
        <v>0</v>
      </c>
      <c r="R259" s="682">
        <f>M259/C259*100</f>
        <v>101.06678424741153</v>
      </c>
      <c r="S259" s="677"/>
    </row>
    <row r="260" spans="1:19" s="530" customFormat="1" ht="27.75" customHeight="1" x14ac:dyDescent="0.25">
      <c r="A260" s="694"/>
      <c r="B260" s="694"/>
      <c r="C260" s="695"/>
      <c r="D260" s="695"/>
      <c r="E260" s="695"/>
      <c r="F260" s="695"/>
      <c r="G260" s="695"/>
      <c r="H260" s="695"/>
      <c r="I260" s="695"/>
      <c r="J260" s="695"/>
      <c r="K260" s="695"/>
      <c r="L260" s="695"/>
      <c r="M260" s="695"/>
      <c r="N260" s="695"/>
      <c r="O260" s="695"/>
      <c r="P260" s="695"/>
      <c r="Q260" s="695"/>
      <c r="R260" s="696"/>
      <c r="S260" s="677"/>
    </row>
    <row r="261" spans="1:19" s="530" customFormat="1" ht="27.75" customHeight="1" x14ac:dyDescent="0.25">
      <c r="A261" s="694"/>
      <c r="B261" s="694"/>
      <c r="C261" s="695"/>
      <c r="D261" s="695"/>
      <c r="E261" s="695"/>
      <c r="F261" s="695"/>
      <c r="G261" s="695"/>
      <c r="H261" s="695"/>
      <c r="I261" s="695"/>
      <c r="J261" s="695"/>
      <c r="K261" s="695"/>
      <c r="L261" s="695"/>
      <c r="M261" s="695"/>
      <c r="N261" s="695"/>
      <c r="O261" s="695"/>
      <c r="P261" s="695"/>
      <c r="Q261" s="695"/>
      <c r="R261" s="696"/>
      <c r="S261" s="677"/>
    </row>
    <row r="262" spans="1:19" ht="20.25" x14ac:dyDescent="0.3">
      <c r="C262" s="634"/>
      <c r="D262" s="621"/>
      <c r="E262" s="621"/>
      <c r="F262" s="621"/>
      <c r="G262" s="621"/>
      <c r="H262" s="621"/>
      <c r="I262" s="621"/>
      <c r="J262" s="621"/>
      <c r="K262" s="621"/>
      <c r="L262" s="621"/>
      <c r="M262" s="621"/>
      <c r="N262" s="621"/>
      <c r="O262" s="621"/>
      <c r="P262" s="621"/>
      <c r="Q262" s="621"/>
      <c r="R262" s="621"/>
    </row>
    <row r="278" ht="15.75" customHeight="1" x14ac:dyDescent="0.25"/>
    <row r="297" ht="26.25" customHeight="1" x14ac:dyDescent="0.25"/>
  </sheetData>
  <mergeCells count="27">
    <mergeCell ref="A254:R254"/>
    <mergeCell ref="A142:R142"/>
    <mergeCell ref="A162:R162"/>
    <mergeCell ref="A163:A167"/>
    <mergeCell ref="A175:R175"/>
    <mergeCell ref="A180:R180"/>
    <mergeCell ref="A190:R190"/>
    <mergeCell ref="A202:R202"/>
    <mergeCell ref="A207:R207"/>
    <mergeCell ref="A230:R230"/>
    <mergeCell ref="A238:R238"/>
    <mergeCell ref="A250:R250"/>
    <mergeCell ref="A133:R133"/>
    <mergeCell ref="A1:R1"/>
    <mergeCell ref="A2:R2"/>
    <mergeCell ref="A5:A7"/>
    <mergeCell ref="C5:L5"/>
    <mergeCell ref="M5:Q5"/>
    <mergeCell ref="R5:R7"/>
    <mergeCell ref="C6:G6"/>
    <mergeCell ref="H6:L6"/>
    <mergeCell ref="N6:Q6"/>
    <mergeCell ref="A8:R8"/>
    <mergeCell ref="A92:R92"/>
    <mergeCell ref="A120:R120"/>
    <mergeCell ref="A125:R125"/>
    <mergeCell ref="A130:R130"/>
  </mergeCells>
  <pageMargins left="0.7" right="0.7" top="0.75" bottom="0.75" header="0.3" footer="0.3"/>
  <pageSetup paperSize="9" scale="42" orientation="portrait" r:id="rId1"/>
  <colBreaks count="1" manualBreakCount="1">
    <brk id="18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1 кв 2021</vt:lpstr>
      <vt:lpstr>2 кв 2021</vt:lpstr>
      <vt:lpstr>3 кв 2021 </vt:lpstr>
      <vt:lpstr>год 2022  </vt:lpstr>
      <vt:lpstr>год 2020 </vt:lpstr>
      <vt:lpstr>год 2019</vt:lpstr>
      <vt:lpstr>год 2018</vt:lpstr>
      <vt:lpstr>'1 кв 2021'!Область_печати</vt:lpstr>
      <vt:lpstr>'2 кв 2021'!Область_печати</vt:lpstr>
      <vt:lpstr>'3 кв 2021 '!Область_печати</vt:lpstr>
      <vt:lpstr>'год 2019'!Область_печати</vt:lpstr>
      <vt:lpstr>'год 2020 '!Область_печати</vt:lpstr>
      <vt:lpstr>'год 2022 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smalVI</dc:creator>
  <cp:lastModifiedBy>Татьяна Шелепова</cp:lastModifiedBy>
  <cp:lastPrinted>2022-03-15T21:16:16Z</cp:lastPrinted>
  <dcterms:created xsi:type="dcterms:W3CDTF">2015-05-18T05:44:18Z</dcterms:created>
  <dcterms:modified xsi:type="dcterms:W3CDTF">2023-06-09T02:34:34Z</dcterms:modified>
</cp:coreProperties>
</file>